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สัณสนี\SANSANEE\1.ตาล\1.รายงาน\3.ตัวชี้วัด\ปีกศ64(มิย64-พค65)\1.อัตราการเพิ่มขึ้นของรายได้ ปีกศ.64\ข้อมูล12M(มิย64-พค65)\ข้อมูลประกอบ\"/>
    </mc:Choice>
  </mc:AlternateContent>
  <bookViews>
    <workbookView xWindow="360" yWindow="975" windowWidth="20295" windowHeight="9120" tabRatio="568"/>
  </bookViews>
  <sheets>
    <sheet name="สรุปปีกศ64" sheetId="6" r:id="rId1"/>
    <sheet name="รายละเอียด(มิย64-กย64)" sheetId="10" r:id="rId2"/>
    <sheet name="รายละเอียด(ตค64-พค65)" sheetId="11" r:id="rId3"/>
  </sheets>
  <definedNames>
    <definedName name="_xlnm.Print_Area" localSheetId="2">'รายละเอียด(ตค64-พค65)'!$A$1:$O$77</definedName>
    <definedName name="_xlnm.Print_Area" localSheetId="0">สรุปปีกศ64!$A$1:$O$34</definedName>
    <definedName name="_xlnm.Print_Titles" localSheetId="2">'รายละเอียด(ตค64-พค65)'!$5:$7</definedName>
    <definedName name="_xlnm.Print_Titles" localSheetId="1">'รายละเอียด(มิย64-กย64)'!$5:$7</definedName>
  </definedNames>
  <calcPr calcId="162913"/>
</workbook>
</file>

<file path=xl/calcChain.xml><?xml version="1.0" encoding="utf-8"?>
<calcChain xmlns="http://schemas.openxmlformats.org/spreadsheetml/2006/main">
  <c r="O33" i="6" l="1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5" i="6"/>
  <c r="O75" i="11" l="1"/>
  <c r="N75" i="11"/>
  <c r="M75" i="11"/>
  <c r="L75" i="11"/>
  <c r="K75" i="11"/>
  <c r="J75" i="11"/>
  <c r="I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N49" i="11"/>
  <c r="M49" i="11"/>
  <c r="L49" i="11"/>
  <c r="K49" i="11"/>
  <c r="J49" i="11"/>
  <c r="I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I32" i="11"/>
  <c r="O32" i="11" s="1"/>
  <c r="O31" i="11"/>
  <c r="O30" i="11"/>
  <c r="O29" i="11"/>
  <c r="O28" i="11"/>
  <c r="O27" i="11"/>
  <c r="O26" i="11"/>
  <c r="K25" i="11"/>
  <c r="O25" i="11" s="1"/>
  <c r="J25" i="11"/>
  <c r="I25" i="11"/>
  <c r="O24" i="11"/>
  <c r="O23" i="11"/>
  <c r="O22" i="11"/>
  <c r="O21" i="11"/>
  <c r="K20" i="11"/>
  <c r="K10" i="11" s="1"/>
  <c r="K77" i="11" s="1"/>
  <c r="J20" i="11"/>
  <c r="I20" i="11"/>
  <c r="O19" i="11"/>
  <c r="I19" i="11"/>
  <c r="O18" i="11"/>
  <c r="O17" i="11"/>
  <c r="O16" i="11"/>
  <c r="O15" i="11"/>
  <c r="I15" i="11"/>
  <c r="I14" i="11"/>
  <c r="O14" i="11" s="1"/>
  <c r="K13" i="11"/>
  <c r="J13" i="11"/>
  <c r="J10" i="11" s="1"/>
  <c r="J77" i="11" s="1"/>
  <c r="I13" i="11"/>
  <c r="O13" i="11" s="1"/>
  <c r="O12" i="11"/>
  <c r="O11" i="11"/>
  <c r="N10" i="11"/>
  <c r="N77" i="11" s="1"/>
  <c r="M10" i="11"/>
  <c r="M77" i="11" s="1"/>
  <c r="L10" i="11"/>
  <c r="L77" i="11" s="1"/>
  <c r="I10" i="11"/>
  <c r="I77" i="11" s="1"/>
  <c r="O8" i="11"/>
  <c r="N8" i="11"/>
  <c r="M8" i="11"/>
  <c r="L8" i="11"/>
  <c r="K8" i="11"/>
  <c r="J8" i="11"/>
  <c r="I8" i="11"/>
  <c r="O20" i="11" l="1"/>
  <c r="O10" i="11" s="1"/>
  <c r="O77" i="11" s="1"/>
  <c r="O54" i="10" l="1"/>
  <c r="N54" i="10"/>
  <c r="M54" i="10"/>
  <c r="L54" i="10"/>
  <c r="K54" i="10"/>
  <c r="J54" i="10"/>
  <c r="I54" i="10"/>
  <c r="O53" i="10"/>
  <c r="O52" i="10"/>
  <c r="O51" i="10"/>
  <c r="O50" i="10"/>
  <c r="O49" i="10"/>
  <c r="O48" i="10"/>
  <c r="O47" i="10"/>
  <c r="O46" i="10"/>
  <c r="O45" i="10"/>
  <c r="O44" i="10"/>
  <c r="O43" i="10"/>
  <c r="I42" i="10"/>
  <c r="O42" i="10" s="1"/>
  <c r="O41" i="10"/>
  <c r="O40" i="10"/>
  <c r="O39" i="10"/>
  <c r="O38" i="10"/>
  <c r="O37" i="10"/>
  <c r="M37" i="10"/>
  <c r="L37" i="10"/>
  <c r="L31" i="10" s="1"/>
  <c r="O36" i="10"/>
  <c r="O35" i="10"/>
  <c r="O34" i="10"/>
  <c r="O33" i="10"/>
  <c r="O32" i="10"/>
  <c r="N31" i="10"/>
  <c r="M31" i="10"/>
  <c r="K31" i="10"/>
  <c r="J31" i="10"/>
  <c r="I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J11" i="10"/>
  <c r="N11" i="10"/>
  <c r="M11" i="10"/>
  <c r="L11" i="10"/>
  <c r="O10" i="10"/>
  <c r="O9" i="10"/>
  <c r="N8" i="10"/>
  <c r="M8" i="10"/>
  <c r="L8" i="10"/>
  <c r="K8" i="10"/>
  <c r="J8" i="10"/>
  <c r="I8" i="10"/>
  <c r="O8" i="10" l="1"/>
  <c r="M56" i="10"/>
  <c r="J56" i="10"/>
  <c r="L56" i="10"/>
  <c r="K11" i="10"/>
  <c r="K56" i="10" s="1"/>
  <c r="O31" i="10"/>
  <c r="N56" i="10"/>
  <c r="I11" i="10"/>
  <c r="I56" i="10" s="1"/>
  <c r="O11" i="10" l="1"/>
  <c r="O56" i="10" s="1"/>
  <c r="G33" i="6" l="1"/>
  <c r="D33" i="6"/>
  <c r="F33" i="6"/>
  <c r="H33" i="6"/>
  <c r="I33" i="6"/>
  <c r="J33" i="6"/>
  <c r="K33" i="6"/>
  <c r="L33" i="6"/>
  <c r="M33" i="6"/>
  <c r="N33" i="6"/>
  <c r="E33" i="6" l="1"/>
  <c r="C33" i="6"/>
</calcChain>
</file>

<file path=xl/sharedStrings.xml><?xml version="1.0" encoding="utf-8"?>
<sst xmlns="http://schemas.openxmlformats.org/spreadsheetml/2006/main" count="859" uniqueCount="509">
  <si>
    <t>เลขที่ใบเสร็จ</t>
  </si>
  <si>
    <t>คณะศึกษาศาสตร์</t>
  </si>
  <si>
    <t>คณะวิทยาศาสตร์</t>
  </si>
  <si>
    <t>คณะนิติศาสตร์</t>
  </si>
  <si>
    <t>คณะมนุษยศาสตร์และสังคมศาสตร์</t>
  </si>
  <si>
    <t>คณะวิทยาการสุขภาพและการกีฬา</t>
  </si>
  <si>
    <t>คณะศิลปกรรมศาสตร์</t>
  </si>
  <si>
    <t>คณะเศรษฐศาสตร์และบริหารธุรกิจ</t>
  </si>
  <si>
    <t>วิทยาลัยนานาชาติ</t>
  </si>
  <si>
    <t>สถาบันวิจัยและพัฒนา</t>
  </si>
  <si>
    <t>สถาบันปฏิบัติการชุมชนเพื่อการศึกษาแบบบูรณาการ</t>
  </si>
  <si>
    <t xml:space="preserve"> มหาวิทยาลัยทักษิณ</t>
  </si>
  <si>
    <t>ที่</t>
  </si>
  <si>
    <t>ส่วนงาน</t>
  </si>
  <si>
    <t>คณะเทคโนโลยีและการพัฒนาชุมชน</t>
  </si>
  <si>
    <t>คณะวิศวกรรมศาสตร์</t>
  </si>
  <si>
    <t>วิทยาลัยการจัดการเพื่อการพัฒนา</t>
  </si>
  <si>
    <t>บัณฑิตวิทยาลัย</t>
  </si>
  <si>
    <t>สำนักหอสมุด (สงขลา)</t>
  </si>
  <si>
    <t>สำนักคอมพิวเตอร์ (สงขลา)</t>
  </si>
  <si>
    <t>สำนักหอสมุด (พัทลุง)</t>
  </si>
  <si>
    <t>สำนักคอมพิวเตอร์ (พัทลุง)</t>
  </si>
  <si>
    <t>สถาบันทักษิณคดีศึกษา</t>
  </si>
  <si>
    <t>ฝ่ายประกันคุณภาพการศึกษา</t>
  </si>
  <si>
    <t>ฝ่ายบริหารกลางและทรัพยากรบุคคล</t>
  </si>
  <si>
    <t>ฝ่ายการคลังและทรัพย์สิน</t>
  </si>
  <si>
    <t>ฝ่ายกิจการนิสิตวิทยาเขตพัทลุง</t>
  </si>
  <si>
    <t>ฝ่ายบริหารวิทยาเขตสงขลา</t>
  </si>
  <si>
    <t xml:space="preserve">ฝ่ายบริหารวิทยาเขตพัทลุง </t>
  </si>
  <si>
    <t>รวมรายรับ</t>
  </si>
  <si>
    <t>รวมทั้งสิ้น</t>
  </si>
  <si>
    <t>ลำดับ
ที่</t>
  </si>
  <si>
    <t>ข้อมูลการรับเงิน</t>
  </si>
  <si>
    <t>ค่าธรรมเนียมการวิจัย ตามระเบียบฯว่าด้วย การบริหารจัดการทุนอุดหนุน
การวิจัยจากแหล่งทุนภายนอก พ.ศ. 2557</t>
  </si>
  <si>
    <t>จัดสรรเป็น
ยอดเงินเบิกจ่าย
เพื่อการวิจัย</t>
  </si>
  <si>
    <t>วันที่</t>
  </si>
  <si>
    <t>เลขที่ใบสำคัญ</t>
  </si>
  <si>
    <t>ชื่อ-สกุล (นักวิจัย)</t>
  </si>
  <si>
    <t>หน่วยงานที่สังกัด</t>
  </si>
  <si>
    <t>รับจากหน่วยงาน</t>
  </si>
  <si>
    <t>คำอธิบายรายการ</t>
  </si>
  <si>
    <t>จำนวนเงินรับ
(100%)</t>
  </si>
  <si>
    <t>กรณีแหล่งทุนให้หักค่าธรรมเนียม
ตามระเบียบมหาวิทยาลัย
(10%จากยอดรับทั้งหมด)</t>
  </si>
  <si>
    <t>กรณีแหล่งทุนมีเงื่อนไขพิเศษอื่น ๆ
(อาทิเช่น ยกเว้นการหักค่าธรรมเนียม/
ระบุจำนวนเงินที่บำรุงมหาวิทยาลัย)</t>
  </si>
  <si>
    <t xml:space="preserve">จัดสรรให้แก่
กองทุนวิจัย
ม. ทักษิณ
</t>
  </si>
  <si>
    <t xml:space="preserve">จัดสรรให้แก่สำนักงาน/คณะ/
สาขาของนักวิจัย
</t>
  </si>
  <si>
    <t>สำนักงานมหาวิทยาลัย - วิทยาเขตสงขลา</t>
  </si>
  <si>
    <t>สำนักงานมหาวิทยาลัย - วิทยาเขตพัทลุง</t>
  </si>
  <si>
    <t>หน่วยงานลักษณะพิเศษ - สำนักบ่มเพาะวิชาการเพื่อวิสาหกิจในชุมชน</t>
  </si>
  <si>
    <t>รายงานสรุปทุนอุดหนุนการวิจัยจากแหล่งทุนภายนอก</t>
  </si>
  <si>
    <t>หมายเหตุ  :  ข้อมูลตามตารางเป็นข้อมูลจากระบบสารสนเทศบัญชีสามมิติที่มีการนำส่งเงินและมีการออกใบเสร็จรับเงินจากมหาวิทยาลัยฯ (จัดเก็บข้อมูลจากคุณอุไรวรรณ  สุวรรณมณี)</t>
  </si>
  <si>
    <t>ทุนวิจัยภายนอกเปลี่ยนแปลงวิธีการบันทึกบัญชีตั้งแต่ปีงบประมาณ 2562 จากหมวด 2 เป็นหมวด 4</t>
  </si>
  <si>
    <t>คณะอุตสาหกรรมเกษตรและชีวภาพ</t>
  </si>
  <si>
    <t>ผศ.ดร.อมลวรรณ วีระธรรมโม</t>
  </si>
  <si>
    <t>มหาวิทยาลัยทักษิณ วิทยาเขตพัทลุง</t>
  </si>
  <si>
    <t>รายละเอียดเงินรับรายได้ประเภททุนสนับสนุนเพื่อการวิจัย</t>
  </si>
  <si>
    <t>R</t>
  </si>
  <si>
    <t>คณะวิทยาการสุขภาพ
และการกีฬา</t>
  </si>
  <si>
    <t>สำนักส่งเสริมการบริการวิชาการและภูมิปัญญาชุมชน มหาวิทยาลัยทักษิณ</t>
  </si>
  <si>
    <t>ฝ่ายวิชาการ</t>
  </si>
  <si>
    <t>สำนักงานคณะกรรมการ
ส่งเสริมวิทยาศาสตร์ วิจัย
และนวัตกรรม (สกสว.)</t>
  </si>
  <si>
    <t>กรมการแพทย์แผนไทย
และการแพทย์ทางเลือก 
กระทรวงสาธารณสุข</t>
  </si>
  <si>
    <t>คณะเทคโนโลยีและ
การพัฒนาชุมชน</t>
  </si>
  <si>
    <t>ผศ.ดร.อุไรวรรณ ทองแกมแก้ว</t>
  </si>
  <si>
    <r>
      <rPr>
        <b/>
        <u/>
        <sz val="13"/>
        <color theme="1"/>
        <rFont val="Cordia New"/>
        <family val="2"/>
      </rPr>
      <t>ยกเว้น</t>
    </r>
    <r>
      <rPr>
        <b/>
        <sz val="13"/>
        <color theme="1"/>
        <rFont val="Cordia New"/>
        <family val="2"/>
      </rPr>
      <t xml:space="preserve">
ค่าธรรมเนียม
การวิจัย</t>
    </r>
  </si>
  <si>
    <t>ผู้ช่วยศาสตราจารย์สุธรรม ขนาบศักดิ์</t>
  </si>
  <si>
    <t>อาจารย์ ดร.พินิจ ดวงจินดา</t>
  </si>
  <si>
    <t>องค์กรปกครองส่วนท้องถิ่น
จำนวน 5 หน่วยงาน</t>
  </si>
  <si>
    <t>องค์กรปกครองส่วนท้องถิ่น
จำนวน 1 หน่วยงาน</t>
  </si>
  <si>
    <t>ทุนอุดหนุนดำเนินการวิจัยแผนงานวิจัยเรื่อง 
สำรวจความพึงพอใจของประชาชนที่มีผล
ต่อการดำเนินงานขององค์กรปกครอง
ส่วนท้องถิ่น ประจำปีงบประมาณ 
พ.ศ.2561-2564</t>
  </si>
  <si>
    <t>อาจารย์ ดร.อภินันท์ เอื้ออังกูร</t>
  </si>
  <si>
    <t>องค์การอ็อกแฟม 
ประเทศไทย</t>
  </si>
  <si>
    <t>รศ.ดร.รุ่งรัชดาพร เวหะชาติ</t>
  </si>
  <si>
    <t>สำนักงานเลขาธิการ
สภาการศึกษา</t>
  </si>
  <si>
    <t>รายได้ค้างรับ</t>
  </si>
  <si>
    <t>ผศ.ดร.สุภฎา คีรีรัฐนิคม</t>
  </si>
  <si>
    <t>อาจารย์นิดา นุ้ยเด็น</t>
  </si>
  <si>
    <t>สำนักงานพัฒนา
การวิจัยการเกษตร
(องค์การมหาชน)</t>
  </si>
  <si>
    <t>องค์กรปกครองส่วนท้องถิ่น
จำนวน 6 หน่วยงาน</t>
  </si>
  <si>
    <t>องค์กรปกครองส่วนท้องถิ่น
จำนวน 9 หน่วยงาน</t>
  </si>
  <si>
    <t>นางสาวเบ็ญจวรรณ บัวขวัญ</t>
  </si>
  <si>
    <t>สำนักส่งเสริมการบริการวิชาการและภูมิปัญญา
ชุมชน</t>
  </si>
  <si>
    <t>ผศ.ดร.อภิวัฒน์ สมาธิ</t>
  </si>
  <si>
    <t>วิทยาลัยการจัดการ
เพื่อการพัฒนา</t>
  </si>
  <si>
    <t>บริษัท ไอ.เอ็น.ดี.คอนซัลแตนท์ จำกัด</t>
  </si>
  <si>
    <t>อ.ดร.ทวนธง ครุฑจ้อน</t>
  </si>
  <si>
    <t>องค์กรปกครองส่วนท้องถิ่น
จำนวน 3 หน่วยงาน</t>
  </si>
  <si>
    <t>ทุนอุดหนุนดำเนินการวิจัยแผนงานวิจัย
เรื่อง การสำรวจความพึงพอใจของผู้รับบริการสำหรับการประเมินประสิทธิภาพและประสิทธิผลการปฏิบัติราชการขององค์กรปกครองส่วนท้องถิ่น ประจำปีงบประมาณ 
พ.ศ.2564</t>
  </si>
  <si>
    <t>อาจารย์วีณา ลีลาประเสริฐศิลป์</t>
  </si>
  <si>
    <t>สถาบันการอาชีวศึกษา
ภาคใต้ 3 สำนักงาน
คณะกรรมการการ
อาชีวศึกษา 
กระทรวงศึกษาธิการ</t>
  </si>
  <si>
    <t>สำนักงานวิจัยแห่งชาติ (วช.)</t>
  </si>
  <si>
    <t>อ.ดร.วิศาล อดทน</t>
  </si>
  <si>
    <t>อ.ดร.พิมประภา ชัยจักร</t>
  </si>
  <si>
    <t>หักครบถ้วน
แล้วใน
งวดที่ 1</t>
  </si>
  <si>
    <t>อ.ดร.สุวิมล จุงจิตร์</t>
  </si>
  <si>
    <t>อ.ดร.ตั้ม บุญรอด</t>
  </si>
  <si>
    <t xml:space="preserve">สำนักงานการวิจัยแห่งชาติ </t>
  </si>
  <si>
    <t>สำนักงานกองทุนเพื่อ
ความเสมอภาคทาง
การศึกษา</t>
  </si>
  <si>
    <t>ผศ.ดร.แจ่มจันทร์ เพชรศิริ</t>
  </si>
  <si>
    <t>PR2-2564:15/41</t>
  </si>
  <si>
    <t>PR2-2564:15/47</t>
  </si>
  <si>
    <t>นายศรชัย อินทะไชย</t>
  </si>
  <si>
    <t>นางสาวศิรดา นวลประดิษฐ์</t>
  </si>
  <si>
    <t>นายนเรศ ฉิมเรศ</t>
  </si>
  <si>
    <t>ดร.ภูมิน นุตรทัต</t>
  </si>
  <si>
    <t>PR2-2564:17/40</t>
  </si>
  <si>
    <t>PR2-2564:18/15</t>
  </si>
  <si>
    <t>ผศ.ดร.ทวนธง ครฑจ้อน</t>
  </si>
  <si>
    <t>PR2-2564:18/16</t>
  </si>
  <si>
    <t>PR2-2564:19/2</t>
  </si>
  <si>
    <t>PR2-2564:19/1</t>
  </si>
  <si>
    <t>PL2-2564:4/33</t>
  </si>
  <si>
    <t>PR2-2564:19/44</t>
  </si>
  <si>
    <t>อ.ดร.จารุวรรณ ทองเนื้อแข็ง</t>
  </si>
  <si>
    <t>PR2-2564:21/7</t>
  </si>
  <si>
    <t>รศ.ดร.สมัคร แก้วสุกแสง</t>
  </si>
  <si>
    <t>PR2-2564:21/12</t>
  </si>
  <si>
    <t>PL2-2564:4/36</t>
  </si>
  <si>
    <t>PR2-2564:21/30</t>
  </si>
  <si>
    <t>PR2-2564:21/28</t>
  </si>
  <si>
    <t>PR2-2564:21/29</t>
  </si>
  <si>
    <t>PR2-2564:22/26</t>
  </si>
  <si>
    <t>ผศ.ดร.สุทธิพร บุญมาก</t>
  </si>
  <si>
    <t>PR2-2564:22/33</t>
  </si>
  <si>
    <t>อ.ดร.เสาวรส ยิ่งวรรณะ</t>
  </si>
  <si>
    <t>PR2-2564:22/34</t>
  </si>
  <si>
    <t>อาจารย์บุญเรือง ขาวนวล</t>
  </si>
  <si>
    <t>ผศ.ดร.อุษา อ้นทอง</t>
  </si>
  <si>
    <t>27/09/2564</t>
  </si>
  <si>
    <t>RV00020900064090242</t>
  </si>
  <si>
    <t>สำนักงานสภานโยบายการ
อุดมศึกษา วิทยาศาสตร์ 
วิจัยและนวัตกรรมแห่งชาติ</t>
  </si>
  <si>
    <r>
      <t xml:space="preserve">ตามสัญญาเลขที่ C10F640150 โครงการ
การพัฒนาการเชื่อมโยงการท่องเที่ยวอุทยาน
ธรณีโลกสตูลกับอุทยานธรณีโลกลังกาวี 
ภายใต้แผนงาน การขับเคลื่อนเศรษฐกิจ
ชีวภาพ-เศรษฐกิจหมุนเวียน-เศรษฐกิจสีเขียว 
โครงการย่อยที่ 2 การส่งเสริมการท่องเที่ยว
ตามขีดความสามารถในการรองรับได้ในพื้นที่
อุทยานธรณีโลกสตูล งวดที่ 1
</t>
    </r>
    <r>
      <rPr>
        <b/>
        <sz val="13"/>
        <color theme="1"/>
        <rFont val="Cordia New"/>
        <family val="2"/>
      </rPr>
      <t xml:space="preserve">วงเงินทั้งสิ้น 559,130 บาท </t>
    </r>
  </si>
  <si>
    <t>ปรับปรุง
รายได้
และ
ค่าใช้จ่าย</t>
  </si>
  <si>
    <t>JV00020900064090262</t>
  </si>
  <si>
    <t xml:space="preserve">ปรับปรุงรายได้เพื่อการวิจัยจากแหล่งทุน
ภายนอกคู่กับค่าใช้จายทุนวิจัยภายนอก 
ตามหนังสือสถาบันวิจัยที่ อว8206.04/1753 
ลว.14/10/2564 เรื่องขอแจ้งข้อมูลการรับค่าธรรมเนียมอุดหนุนสถาบันของทุนวิจัยภายนอก ปีงบประมาณ 2564 
(ตามข้อเสนอแนะตรวจสอบภายใน) 
งานวิจัยเรื่อง การบริหารจัดการขยะมูลฝอย
ที่มีประสิทธิภาพในพื้นที่จังหวัดพระนครศรีอยุธยา งวดที่ 1 </t>
  </si>
  <si>
    <t>07/06/2564</t>
  </si>
  <si>
    <t>เล่มที่ 1102 
เลขที่ 47</t>
  </si>
  <si>
    <t>RV00020900064060032</t>
  </si>
  <si>
    <t>29/06/2564</t>
  </si>
  <si>
    <t>เล่มที่ 1103 
เลขที่ 32</t>
  </si>
  <si>
    <t>RV00020900064060113</t>
  </si>
  <si>
    <t>เครือข่ายอุดมศึกษา
ภาคใต้ตอนล่าง</t>
  </si>
  <si>
    <r>
      <t xml:space="preserve">ทุนอุดหนุนดำเนินการวิจัยแผนงานวิจัยเรื่อง 
การสร้างชุมชนแห่งการเรียนรู้ครูประถมศึกษา 
เพื่อการพัฒนาทักษะการอ่านอกเขียนได้ 
การอ่านเชิงวิเคราะห์และจริยธรรม ด้านวินัย 
ด้านจิตอาสา เสียสละ และเห็นอก เห็นใจผู้อื่น 
โดยใช้บทอ่านหนังสือของพ่อ สำหรับเด็กศึกษา 
(พระบาทสมเด็จพระปรมินทรภูมิพล- อดุลยเดช 
รัชกาลที่ 9) ในจังหวัดสงขลาและพัทลุง งวดที่ 1 
</t>
    </r>
    <r>
      <rPr>
        <b/>
        <sz val="13"/>
        <color theme="1"/>
        <rFont val="Cordia New"/>
        <family val="2"/>
      </rPr>
      <t>วงเงินทั้งสิน 550,000 บาท</t>
    </r>
  </si>
  <si>
    <t>เล่มที่ 1103 
เลขที่ 33</t>
  </si>
  <si>
    <t>RV00020900064060115</t>
  </si>
  <si>
    <t>คณะเศรษฐศาสตร์และ
บริหารธุรกิจ</t>
  </si>
  <si>
    <t>สำนักงานการวิจัยแห่งชาติ 
(วช.)</t>
  </si>
  <si>
    <r>
      <t xml:space="preserve">เงินค่าธรรมเนียม ร้อยละ 10 ตามระเบียบ
คณะกรรมการการเงินและทรัพย์สิน ว่าด้วย
การบริหารจัดการทุนอุดหนุนการวิจัยจาก
แหล่งทุนภายนอก พ.ศ.2557 สำหรับทุน
สนับสนุน เรื่อง กระบวนการเพิ่มมูลค่านา
อินทรีย์: น้ำผึ้งดอกข้าวและน้ำผึ้งโพรงของ
เครือข่ายชาวนาและเยาวชนนาอินทรีย์ 
บ้านละหา อำเภอแว้ง จังหวัดนราธิวาส </t>
    </r>
    <r>
      <rPr>
        <b/>
        <sz val="13"/>
        <color theme="1"/>
        <rFont val="Cordia New"/>
        <family val="2"/>
      </rPr>
      <t>งบประมาณทั้งสิ้น 352,100 บาท</t>
    </r>
  </si>
  <si>
    <t>06/07/2564</t>
  </si>
  <si>
    <t>RV00020900064070082</t>
  </si>
  <si>
    <t>บริษัท เซาท์เทอร์น ซีฟูด 
โปรดักส์ จำกัด</t>
  </si>
  <si>
    <r>
      <t xml:space="preserve">กรณีรับทุนวิจัยจากกองทุนวิจัยมหาวิทยาลัย
ทักษิณ ประจำปีงบประมาณ2564 แต่ร่วมทุน
กับบริษัทภายนอก ประเภททุนต่อยอดงานวิจัย
และนวัตกรรมในเชิงพาณิชย์ เรื่อง อาหารปลา
สำเร็จรูปโปรตีนสูงจากเศษเหลือจากการแปร
รูปปลาทะเล 
</t>
    </r>
    <r>
      <rPr>
        <b/>
        <sz val="13"/>
        <color rgb="FFFF0000"/>
        <rFont val="Cordia New"/>
        <family val="2"/>
      </rPr>
      <t>(กรณีร่วมทุนจากภายนอกจะไม่มีการหักค่าธรรมเนียมวิจัย)</t>
    </r>
  </si>
  <si>
    <t>19/08/2564</t>
  </si>
  <si>
    <t>เล่มที่ 1108
เลขที่ 26</t>
  </si>
  <si>
    <t>RV00020900064080110</t>
  </si>
  <si>
    <t>สำนักงานปลัดกระทรวง
อุดมศึกษาวิทยาศาสตร์ 
วิจัยและนวัตกรรม</t>
  </si>
  <si>
    <r>
      <t xml:space="preserve">โครงการทุนพัฒนาศักยภาพในการทำงาน
วิจัยของอาจารย์รุ่นใหม่ ปีงบประมาณ 2564 : 
สัญญาเลขที่ RGNS 63-085 งานวิจัยเรื่อง 
ประสิทธิภาพการลงทุนของกิจการกลุ่ม
อุตสาหกรรมเป้าหมายในตลาดหลักทรัพย์
แห่งประเทศไทย : บทบาทการควบตำแหน่ง
ของผู้บริหารและคุณภาพรายงานทางการเงิน 
</t>
    </r>
    <r>
      <rPr>
        <b/>
        <sz val="13"/>
        <color theme="1"/>
        <rFont val="Cordia New"/>
        <family val="2"/>
      </rPr>
      <t>งบประมาณทั้งสิ้น 600,000.00 บาท</t>
    </r>
    <r>
      <rPr>
        <sz val="13"/>
        <color theme="1"/>
        <rFont val="Cordia New"/>
        <family val="2"/>
      </rPr>
      <t xml:space="preserve"> </t>
    </r>
  </si>
  <si>
    <t>30/08/2564</t>
  </si>
  <si>
    <t>RV00020900064080192</t>
  </si>
  <si>
    <t>สำนักงานเลขาธิการสภา
การศึกษา</t>
  </si>
  <si>
    <r>
      <t xml:space="preserve">ตามสัญญาจ้างผู้เชี่ยวชาญรายบุคคลหรือ
จ้างบริษัทที่ปรึกษา ดำเนินการโครงการ
ติดตามการดำเนินงานตามมาตรฐานสถาน
พัฒนาเด็กปฐมวัยแห่งชาติ ประจำปี 2564 
โดยวิธีเฉพาะเจาะจง งวดที่ 2
</t>
    </r>
    <r>
      <rPr>
        <b/>
        <sz val="13"/>
        <color theme="1"/>
        <rFont val="Cordia New"/>
        <family val="2"/>
      </rPr>
      <t>วงเงินทั้งสิ้น 1,500,000 บาท</t>
    </r>
  </si>
  <si>
    <t>RV00020900064080193</t>
  </si>
  <si>
    <t>สำนักงานปลัดกระทรวงการอุดมศึกษา วิทยาศาสตร์ วิจัยและนวัตกรรม</t>
  </si>
  <si>
    <r>
      <t xml:space="preserve">บันทึกข้อตกลงความร่วมมือโครงการส่งเสริม
การเลี้ยงปศุสัตว์ภาคใต้ชายแดน (การใช้เทคโนโลยีและนวัตกรรมยกระดับมาตรฐาน
การผลิตและพัฒนาศักยภาพการพัฒนาผลิตภัณฑ์ปศุสัตว์สู่เชิงพาณิชย์ ประจำปีงบประมาณ 2564 
</t>
    </r>
    <r>
      <rPr>
        <b/>
        <sz val="13"/>
        <color theme="1"/>
        <rFont val="Cordia New"/>
        <family val="2"/>
      </rPr>
      <t xml:space="preserve">วงเงินตามสัญญา 1,210,100 บาท </t>
    </r>
  </si>
  <si>
    <t>16/09/2564</t>
  </si>
  <si>
    <t>RV00020900064090129</t>
  </si>
  <si>
    <t>28/09/2564</t>
  </si>
  <si>
    <t>RV00020900064090275</t>
  </si>
  <si>
    <t>29/09/2564</t>
  </si>
  <si>
    <t>องค์กรปกครองส่วนท้องถิ่น
จำนวน 15 หน่วยงาน</t>
  </si>
  <si>
    <t>30/09/2564</t>
  </si>
  <si>
    <t>RV00020900064090287</t>
  </si>
  <si>
    <r>
      <t xml:space="preserve">ตามสัญญาจ้างผู้เชี่ยวชาญรายบุคคลหรือ
จ้างบริษัทที่ปรึกษา ดำเนินการโครงการ
ติดตามการดำเนินงานตามมาตรฐานสถาน
พัฒนาเด็กปฐมวัยแห่งชาติ งวดที่ 3
</t>
    </r>
    <r>
      <rPr>
        <b/>
        <sz val="13"/>
        <color theme="1"/>
        <rFont val="Cordia New"/>
        <family val="2"/>
      </rPr>
      <t xml:space="preserve">วงเงินทั้งสิ้น 1,500,000 บาท </t>
    </r>
  </si>
  <si>
    <t>RV00020900064090351</t>
  </si>
  <si>
    <t xml:space="preserve">เงินงวดพิเศษ ก . ตามสัญญาเลขที่ 
RDG5610014 เรื่อง การเคลื่อนย้ายแรงงาน
ไทยระดับทักษะสูงจากจังหวัดชายแดน
ภาคใต้ไปประเทศมาเลเซีย </t>
  </si>
  <si>
    <t>RV00020900064090353</t>
  </si>
  <si>
    <t xml:space="preserve">เงินงวดพิเศษ ก . ตามสัญญาเลขที่ 
RDG6240039 เรื่อง การพัฒนาความสามารถ
ของครูในการประเมินเพื่อพัฒนาทักษะใน
ศตวรรษที่ 21 ของนักเรียน </t>
  </si>
  <si>
    <t>JV00020900064090207</t>
  </si>
  <si>
    <t>องค์กรปกครองส่วนท้องถิ่น
จำนวน 115 หน่วยงาน</t>
  </si>
  <si>
    <t>JV00020900064090208</t>
  </si>
  <si>
    <t xml:space="preserve">ทุนอุดหนุนดำเนินการวิจัยแผนงานวิจัยเรื่อง 
การสำรวจความพึงพอใจของผู้รับบริการ
สำหรับการประเมินประสิทธิภาพและ
ประสิทธิผลการปฏิบัติราชการขององค์กร
ปกครองส่วนท้องถิ่น ประจำปีงบประมาณ 
พ.ศ.2564 </t>
  </si>
  <si>
    <t>JV00020900064090210</t>
  </si>
  <si>
    <t>ผศ.เจษฎา ทองขาว</t>
  </si>
  <si>
    <t>กรมคุ้มครองสิทธิและ
เสรีภาพ กระทรวงยุติธรรม</t>
  </si>
  <si>
    <r>
      <t xml:space="preserve">ตามสัญญาจ้างที่ปรึกษา เลขที่ 23/2564  
จ้างที่ปรึกษาปฏิบัติงานตามโครงการส่งเสริม
สิทธิเสรีภาพและสิทธิมนุษยชนในพื้นที่จังหวัด
ชายแดนภาคใต้ กิจกรรมศึกษาและสรุปผล
การเรียนรู้ด้านสิทธิมนุษยชนที่สอดคล้องกับ
บริบทการศึกษาพหุวัฒนธรรมในพื้นที่จังหวัด
ชายแดนภาคใต้ สำหรับค่าจ้างล่วงหน้า
</t>
    </r>
    <r>
      <rPr>
        <b/>
        <sz val="13"/>
        <color theme="1"/>
        <rFont val="Cordia New"/>
        <family val="2"/>
      </rPr>
      <t xml:space="preserve">งบประมาณทั้งสิ้น 499,444 บาท </t>
    </r>
  </si>
  <si>
    <t>JV00020900064090211</t>
  </si>
  <si>
    <r>
      <t xml:space="preserve">ตามสัญญาจ้างที่ปรึกษา เลขที่ 23/2564  
จ้างที่ปรึกษาปฏิบัติงานตามโครงการส่งเสริม
สิทธิเสรีภาพและสิทธิมนุษยชนในพื้นที่จังหวัด
ชายแดนภาคใต้ กิจกรรมศึกษาและสรุปผล
การเรียนรู้ด้านสิทธิมนุษยชนที่สอดคล้องกับ
บริบทการศึกษาพหุวัฒนธรรมในพื้นที่จังหวัด
ชายแดนภาคใต้ งวดที่ 1
</t>
    </r>
    <r>
      <rPr>
        <b/>
        <sz val="13"/>
        <color theme="1"/>
        <rFont val="Cordia New"/>
        <family val="2"/>
      </rPr>
      <t xml:space="preserve">งบประมาณทั้งสิ้น 499,444 บาท </t>
    </r>
  </si>
  <si>
    <t xml:space="preserve">ปรับปรุงรายได้เพื่อการวิจัยจากแหล่งทุนภายนอกคู่กับค่าใช้จายทุนวิจัยภายนอก 
ตามหนังสือสถาบันวิจัยที่ อว8206.04/1753 
ลว.14/10/2564 เรื่องขอแจ้งข้อมูลการรับค่าธรรมเนียมอุดหนุนสถาบันของทุนวิจัยภายนอก ปีงบประมาณ 2564 
(ตามข้อเสนอแนะตรวจสอบภายใน) 
สำหรับโครงการพัฒนาศักยภาพการรับรู้
ด้านการจัดการศึกษาของสถาบันการอาชีวศึกษาภาคใต้ 3 เพื่อรองรับการพัฒนาพื้นที่ระเบียงเศรษฐกิจภาคใต้อย่างยั่งยืน โครงการย่อย : งานวิจัยและพัฒนาหลักสูตรปริญญาตรี สาขาการจัดการโลจิสติกส์ </t>
  </si>
  <si>
    <t xml:space="preserve">สำนักงานการวิจัยแห่งชาติ (วช.) </t>
  </si>
  <si>
    <t xml:space="preserve">ปรับปรุงรายได้เพื่อการวิจัยจากแหล่งทุนภายนอกคู่กับค่าใช้จายทุนวิจัยภายนอก 
ตามหนังสือสถาบันวิจัยที่ อว8206.04/1753 
ลว.14/10/2564 เรื่องขอแจ้งข้อมูลการรับค่าธรรมเนียมอุดหนุนสถาบันของทุนวิจัยภายนอก ปีงบประมาณ 2564 
(ตามข้อเสนอแนะตรวจสอบภายใน) 
งานวิจัยเรื่อง กระบวนการเพิ่มมูลค่านา
อินทรีย์: น้ำผึ้งดอกข้าวและน้ำผึ้งโพรงของเครือข่ายชาวนาและเยาวชนนาอินทรีย์ 
บ้านละหา อำเภอแว้ง จังหวัดนราธิวาส งบประมาณทั้งสิ้น 352,100 บาท </t>
  </si>
  <si>
    <t>เล่มที่ 1103 
เลขที่ 35</t>
  </si>
  <si>
    <t>RV00020900064060112</t>
  </si>
  <si>
    <r>
      <t xml:space="preserve">สัญญารับทุนอุดหนุนการวิจัยและนวัตกรรม 
สัญญาเลขที่ วช.อว.(อ)(ภอ)/32/2564 สำหรับ
งานวิจัยเรื่อง การประยุกต์ใช้โมเดลพยากรณ์
และระบบการติดตามด้วยระบบสารสนเทศ
ภูมิศาสตร์ จากผลกระทบของวิกฤต
สถานการณ์ของโรคติดเชื้อไวรัสโคโรนา 2019 
(COVID-19)ต่อความมั่นคงทางอาหาร งวดที่ 1
</t>
    </r>
    <r>
      <rPr>
        <b/>
        <sz val="13"/>
        <color theme="1"/>
        <rFont val="Cordia New"/>
        <family val="2"/>
      </rPr>
      <t xml:space="preserve">วงเงินงบประมาณทั้งสิ้น 671,000 บาท </t>
    </r>
  </si>
  <si>
    <t>เล่มที่ 1103 
เลขที่ 34</t>
  </si>
  <si>
    <t>RV00020900064060114</t>
  </si>
  <si>
    <r>
      <t xml:space="preserve">เงินค่าธรรมเนียม ร้อยละ 10 ตามระเบียบ
คณะกรรมการการเงินและทรัพย์สิน ว่าด้วย
การบริหารจัดการทุนอุดหนุนการวิจัยจาก
แหล่งทุนภายนอก พ.ศ.2557 สำหรับทุน
สนับสนุน เรื่อง ผลของน้ำมันระเหยบางชนิด
ในประเทศไทยที่มีผลต่อสรีรวิทยาและอารมณ์
ความรู้สึก 
</t>
    </r>
    <r>
      <rPr>
        <b/>
        <sz val="13"/>
        <color theme="1"/>
        <rFont val="Cordia New"/>
        <family val="2"/>
      </rPr>
      <t>งบประมาณทั้งสิ้น 400,000 บาท</t>
    </r>
  </si>
  <si>
    <t>09/07/2564</t>
  </si>
  <si>
    <t>RV00020900064070092</t>
  </si>
  <si>
    <t xml:space="preserve">ตามสัญญาจ้างผู้เชี่ยวชาญรายบุคคลหรือ
จ้างบริษัทที่ปรึกษา ดำเนินการโครงการ
ติดตามการดำเนินงานตามมาตรฐานสถาน
พัฒนาเด็กปฐมวัยแห่งชาติ ประจำปี
งบประมาณ 2564 โดยวิธีเฉพาะเจาะจง งวดที่ 1
วงเงินทั้งสิ้น 1,500,000 บาท </t>
  </si>
  <si>
    <r>
      <t xml:space="preserve">โครงการทุนพัฒนาศักยภาพในการทำงาน
วิจัยของอาจารย์รุ่นใหม่ ปีงบประมาณ 2564 : 
สัญญาเลขที่ RGNS 63-084 งานวิจัยเรื่อง 
การคอมโพสิตสารผสม Fe2O3 และ CuO 
กับแผ่นนาโนเคลย์ไอออนลบเพื่อเพิ่มการผลิต
ไฮโดรเจนจากน้ำด้วยการเร่งปฏิกิริยาเชิงแสง
วิสิเบิล งวดที่ 1
</t>
    </r>
    <r>
      <rPr>
        <b/>
        <sz val="13"/>
        <color theme="1"/>
        <rFont val="Cordia New"/>
        <family val="2"/>
      </rPr>
      <t>งบประมาณทั้งสิ้น 600,000.00 บาท</t>
    </r>
    <r>
      <rPr>
        <sz val="13"/>
        <color theme="1"/>
        <rFont val="Cordia New"/>
        <family val="2"/>
      </rPr>
      <t xml:space="preserve"> </t>
    </r>
  </si>
  <si>
    <r>
      <t xml:space="preserve">โครงการทุนพัฒนาศักยภาพในการทำงาน
วิจัยของอาจารย์รุ่นใหม่ ปีงบประมาณ 2564 : 
สัญญาเลขที่ RGNS 63-086 งานวิจัยเรื่อง 
การศึกษาเชิงทดลองและเชิงตัวเลขเกี่ยวกับ
ลักษณะเฉพาะของการไหลและการถ่ายเท
ความร้อนของคอนเดนเซอร์แบบท่อติดครีบ
เกลียว งวดที่ 1
</t>
    </r>
    <r>
      <rPr>
        <b/>
        <sz val="13"/>
        <color theme="1"/>
        <rFont val="Cordia New"/>
        <family val="2"/>
      </rPr>
      <t>งบประมาณทั้งสิ้น 582,000.00 บาท</t>
    </r>
    <r>
      <rPr>
        <sz val="13"/>
        <color theme="1"/>
        <rFont val="Cordia New"/>
        <family val="2"/>
      </rPr>
      <t xml:space="preserve"> </t>
    </r>
  </si>
  <si>
    <t>20/08/2564</t>
  </si>
  <si>
    <t>RV00020900064080155</t>
  </si>
  <si>
    <t>สำนักงานสภานโยบาย
การอุดมศึกษา
 วิทยาศาสตร์ วิจัยและ
นวัตกรรมแห่งชาติ</t>
  </si>
  <si>
    <r>
      <t xml:space="preserve">ตามสัญญาเลขที่ C10F640030 ซึ่งเป็นสัญญา
ร่วมทุนระหว่างบริษัท แคปแม็กซ์ จำกัด กับ
มหาวิทยาลัยทักษิณ โครงการการพัฒนาสูตร
อาหารเสริมที่เหมาะสมของเบต้ากลูแคนเพื่อ
เพิ่มประสิทธิภาพการยับยั้งการออกอาหาร
ของไวรัสโรคเริ่ม แผนงาน การขับเคลื่อน
เศรษฐกิจชีวภาพเศรษฐกิจหมุนเวียน-
เศรษฐกิจสีเขียว (BCG in Action) งวดที่ 1 </t>
    </r>
    <r>
      <rPr>
        <b/>
        <sz val="13"/>
        <color theme="1"/>
        <rFont val="Cordia New"/>
        <family val="2"/>
      </rPr>
      <t xml:space="preserve">งบประมาณทั้งสิ้น 2,617,913 บาท </t>
    </r>
  </si>
  <si>
    <t>06/09/2564</t>
  </si>
  <si>
    <t>RV00020900064090055</t>
  </si>
  <si>
    <r>
      <t xml:space="preserve">ทุนอุดหนุนการทำกิจกรรมส่งเสริมและ
สนับสนุนการวิจัยและนวัตกรรม เรื่อง 
การเพาะเลี้ยงปลาก้างพระร่วง (Kryptopterus Vitreolus) ในโรงเพาะฟัก และการพัฒนาเป็น
ปลาสวยงามเพื่อการส่งออก งวดที่ 2
</t>
    </r>
    <r>
      <rPr>
        <b/>
        <sz val="13"/>
        <color theme="1"/>
        <rFont val="Cordia New"/>
        <family val="2"/>
      </rPr>
      <t>วงเงินทั้งสิ้น 550,000 บาท</t>
    </r>
  </si>
  <si>
    <t>RV00020900064090056</t>
  </si>
  <si>
    <r>
      <t xml:space="preserve">ทุนอุดหนุนการทำกิจกรรมส่งเสริมและ
สนับสนุนการวิจัยและนวัตกรรม เรื่อง 
การพัฒนาการผลิตไก่คอล่อนเชิงพาณิชย์
ในจังหวัดพัทลุง งวดที่ 2
</t>
    </r>
    <r>
      <rPr>
        <b/>
        <sz val="13"/>
        <color theme="1"/>
        <rFont val="Cordia New"/>
        <family val="2"/>
      </rPr>
      <t xml:space="preserve">วงเงินทั้งสิ้น 650,000 บาท </t>
    </r>
  </si>
  <si>
    <t>17/09/2564</t>
  </si>
  <si>
    <t>RV00020900064090136</t>
  </si>
  <si>
    <r>
      <t xml:space="preserve">ตามสัญญาเลขที่ PRP6305031490 สัญญา
รับทุนอุดหนุนโครงการวิจัยการเกษตร เรื่อง 
การยกระดับคุณภาพและการเพิ่มมูลค่า
ข้าวสังข์หยดพัทลุงด้วยนวัตกรรม งวดที่ 4
</t>
    </r>
    <r>
      <rPr>
        <b/>
        <sz val="13"/>
        <color theme="1"/>
        <rFont val="Cordia New"/>
        <family val="2"/>
      </rPr>
      <t>วงเงินทั้งโครงการ 2,300,000.00 บาท</t>
    </r>
    <r>
      <rPr>
        <sz val="13"/>
        <color theme="1"/>
        <rFont val="Cordia New"/>
        <family val="2"/>
      </rPr>
      <t xml:space="preserve"> </t>
    </r>
  </si>
  <si>
    <t>หักครบถ้วน
แล้วใน
งวดที่ 2-3</t>
  </si>
  <si>
    <t>RV00020900064090252</t>
  </si>
  <si>
    <t>ดำเนินการภายใต้สถาบันวิจัยและพัฒนา เนื่องจาก รศ.ดร.สมัคร 
แก้วสุกแสง รักษาการแทน
ผู้อำนวยการสถาบันวิจัย
และพัฒนา ทำหน้าที่หัวหน้า
ชุดงานวิจัย</t>
  </si>
  <si>
    <t>สำนักงานสภานโยบายการอุดมศึกษา วิทยาศาสตร์ วิจัยและนวัตกรรมแห่งชาติ</t>
  </si>
  <si>
    <r>
      <t xml:space="preserve">ตามสัญญาเลขที่ A14F640066 ของ สัญญา
ให้ทุนโครงการวิจัยและนวัตกรรมเพื่อแก้ไขปัญหาความยากจนอย่างเบ็ดเสร็จและแม่นยำในจังหวัดพัทลุง งวดที่ 2 
</t>
    </r>
    <r>
      <rPr>
        <b/>
        <sz val="13"/>
        <color theme="1"/>
        <rFont val="Cordia New"/>
        <family val="2"/>
      </rPr>
      <t xml:space="preserve">งบประมาณทั้งสิ้น 7,700,000 บาท </t>
    </r>
    <r>
      <rPr>
        <sz val="13"/>
        <color theme="1"/>
        <rFont val="Cordia New"/>
        <family val="2"/>
      </rPr>
      <t xml:space="preserve">
</t>
    </r>
    <r>
      <rPr>
        <b/>
        <sz val="13"/>
        <color rgb="FFFF0000"/>
        <rFont val="Cordia New"/>
        <family val="2"/>
      </rPr>
      <t>หมายเหตุ : งวดที่ 1 = 2,364,000 บาท ไม่ได้นำส่งมหาวิทยาลัย</t>
    </r>
  </si>
  <si>
    <t>หักส่งในงวดสุดท้าย</t>
  </si>
  <si>
    <t>RV00020900064090285</t>
  </si>
  <si>
    <r>
      <t xml:space="preserve">ทุนอุดหนุนดำเนินการวิจัยแผนงานวิจัยเรื่อง 
การส่งเสริมศักยภาพด้านการบริการท่องเที่ยว
เชิงชุมชนโดยใช้โปรแกรมสนทนาอัตโนมัติบน
มือถือ กรณีศึกษา พื้นที่ชุมชนตำบลลานข่อย 
อำเภอป่าพะยอม จังหวัดพัทลุง งวดที่ 4
</t>
    </r>
    <r>
      <rPr>
        <b/>
        <sz val="13"/>
        <color theme="1"/>
        <rFont val="Cordia New"/>
        <family val="2"/>
      </rPr>
      <t xml:space="preserve">งบประมาณทั้งสิ้น 490,000.00 บาท </t>
    </r>
  </si>
  <si>
    <t>RV00020900064090286</t>
  </si>
  <si>
    <r>
      <t xml:space="preserve">ตามสัญญารับทุนอุดหนุนการวิจัยและ
นวัตกรรม เลขที่ วช.อว.(อ)(ภอ)/32/2564 
งานวิจัยเรื่อง การประยุกต์ใช้โมเดลพยากรณ์
และระบบการติดตามด้วยระบบสารสนเทศ
ภูมิศาสตร์ จากผลกระทบของวิกฤต
สถานการณ์ของโรคติดเชื้อไวรัสโคโรนา 2019 
(COVID-19) ต่อความมั่นคงทางอาหาร งวดที่4 
</t>
    </r>
    <r>
      <rPr>
        <b/>
        <sz val="13"/>
        <color theme="1"/>
        <rFont val="Cordia New"/>
        <family val="2"/>
      </rPr>
      <t xml:space="preserve">วงเงินงบประมาณทั้งสิ้น 671,000 บาท </t>
    </r>
  </si>
  <si>
    <t>RV00020900064090314</t>
  </si>
  <si>
    <t>สถาบันเทคโนโลยี
นิวเคลียร์แห่งชาติ 
(องค์การมหาชน)</t>
  </si>
  <si>
    <r>
      <t xml:space="preserve">สัญญารับงบประมาณสนับสนุนความร่วมมือ
วิจัยภายใต้โครงการ TINI to University : โครงการวิจัยชื่อการพัฒนากลุ่มจุลินทรีย์
ทนรังสีแกมมาเพื่อการประยุกต์ใช้ในการ
บำบัดน้ำเสียจากโรงพยาบาล งวดที่ 2
</t>
    </r>
    <r>
      <rPr>
        <b/>
        <sz val="13"/>
        <color theme="1"/>
        <rFont val="Cordia New"/>
        <family val="2"/>
      </rPr>
      <t>วงเงินงบประมาณทั้งสิ้น 50,000 บาท</t>
    </r>
  </si>
  <si>
    <t>เล่มที่ 1111 
เลขที่ 38</t>
  </si>
  <si>
    <t>RV00020900064090393</t>
  </si>
  <si>
    <t>สถาบันวิจัยระบบสาธารณสุข</t>
  </si>
  <si>
    <r>
      <t xml:space="preserve">ตามข้อตกลงเลขที่ สวรส.64-197 สนับสนุน
ทุนวิจัย โครงการปัจจัยที่สัมพันธ์กับการคงอยู่
ในวิชาชีพของพยาบาล และการพัฒนา
ข้อเสนอเชิงนโยบายในการส่งเสริมการคงอยู่
ในวิชาชีพพยาบาลในสถานการณ์การแพร่ระบาดของโรคโควิด 19 งวดที่ 1 
</t>
    </r>
    <r>
      <rPr>
        <b/>
        <sz val="13"/>
        <color theme="1"/>
        <rFont val="Cordia New"/>
        <family val="2"/>
      </rPr>
      <t xml:space="preserve">งบประมาณทั้งสิ้น 681,978 บาท </t>
    </r>
  </si>
  <si>
    <t>เล่มที่ 1111 
เลขที่ 42</t>
  </si>
  <si>
    <t>RV00020900064090398</t>
  </si>
  <si>
    <r>
      <t xml:space="preserve">ทุนอุดหนุนดำเนินการวิจัยแผนงานวิจัย เรื่อง
การกำจัดน้ำล้างและเศษของเสียจากการ
ประมงปลาสามน้ำด้วยระบบหมักแบบไร้
อากาศและการประยุกต์ใช้น้ำหมักชีวภาพใน
การทำเกษตรอินทรีย์ต่อชุมชนลำปำ งวดที่ 2-4
</t>
    </r>
    <r>
      <rPr>
        <b/>
        <sz val="13"/>
        <color theme="1"/>
        <rFont val="Cordia New"/>
        <family val="2"/>
      </rPr>
      <t xml:space="preserve">งบประมาณทั้งสิ้น 450,000.00 บาท </t>
    </r>
  </si>
  <si>
    <t>JV00020900064090209</t>
  </si>
  <si>
    <r>
      <t xml:space="preserve">ทุนอุดหนุนดำเนินการวิจัยแผนงานวิจัย เรื่อง
การกำจัดน้ำล้างและเศษของเสียจากการ
ประมงปลาสามน้ำด้วยระบบหมักแบบไร้
อากาศและการประยุกต์ใช้น้ำหมักชีวภาพใน
การทำเกษตรอินทรีย์ต่อชุมชนลำปำ สำหรับ
รายการค่าธรรมเนียมธนาคาร
</t>
    </r>
    <r>
      <rPr>
        <b/>
        <sz val="13"/>
        <color theme="1"/>
        <rFont val="Cordia New"/>
        <family val="2"/>
      </rPr>
      <t xml:space="preserve">งบประมาณทั้งสิ้น 450,000.00 บาท </t>
    </r>
  </si>
  <si>
    <t>JV00020900064090212</t>
  </si>
  <si>
    <t>ศูนย์วิจัยทรัพยากรทาง
ทะเลและชายฝั่งอ่าวไทย
ตอนกลาง ชุมพร</t>
  </si>
  <si>
    <r>
      <t xml:space="preserve">ตามใบสั่งจ้างเลขที่ 464/2564 ตกลงจ้างเหมา
วิเคราะห์องค์ประกอบเลือด การเปลี่ยนแปลง
ทางเนื้อเยื่อวิทยา การติดเชื้อปรสิต และเชื้อ
แบคทีเรียของปูลม 
</t>
    </r>
    <r>
      <rPr>
        <b/>
        <sz val="13"/>
        <color theme="1"/>
        <rFont val="Cordia New"/>
        <family val="2"/>
      </rPr>
      <t>วงเงินงบประมาณทั้งสิ้น 120,000 บาท</t>
    </r>
  </si>
  <si>
    <t xml:space="preserve">ปรับปรุงรายได้เพื่อการวิจัยจากแหล่งทุนภายนอกคู่กับค่าใช้จายทุนวิจัยภายนอก 
ตามหนังสือสถาบันวิจัยที่ อว8206.04/1753 
ลว.14/10/2564 เรื่องขอแจ้งข้อมูลการรับค่าธรรมเนียมอุดหนุนสถาบันของทุนวิจัยภายนอก ปีงบประมาณ 2564 
(ตามข้อเสนอแนะตรวจสอบภายใน) 
โครงการสำรวจ ทำสำเนาดิจิทัล และปริวัตรเอกสารโบราณตำรับยาและตำราการแพทย์
แผนไทย กลุ่มจังหวัดภาคใต้ ปีที่ 1 ยอดอนุมัติเป็นทุนวิจัยทั้งหมด 1,504,492.00 บาท </t>
  </si>
  <si>
    <t>ปรับปรุงรายได้เพื่อการวิจัยจากแหล่งทุนภายนอกคู่กับค่าใช้จายทุนวิจัยภายนอก 
ตามหนังสือสถาบันวิจัยที่ อว8206.04/1753 
ลว.14/10/2564 เรื่องขอแจ้งข้อมูลการรับค่าธรรมเนียมอุดหนุนสถาบันของทุนวิจัยภายนอก ปีงบประมาณ 2564 
(ตามข้อเสนอแนะตรวจสอบภายใน)
งานวิจัย เรื่อง ผลของน้ำมันระเหยบางชนิดใน
ประเทศไทยที่มีผลต่อสรีรวิทยาและอารมณ์
ความรู้สึก งบประมาณทั้งสิ้น 400,000 บาท 
งวดที่ 2 (งวดสุดท้าย) เป็นเงิน 88,000.00 บาท</t>
  </si>
  <si>
    <t xml:space="preserve">ปรับปรุงรายได้เพื่อการวิจัยจากแหล่งทุนภายนอกคู่กับค่าใช้จายทุนวิจัยภายนอก 
ตามหนังสือสถาบันวิจัยที่ อว8206.04/1753 
ลว.14/10/2564 เรื่องขอแจ้งข้อมูลการรับค่าธรรมเนียมอุดหนุนสถาบันของทุนวิจัยภายนอก ปีงบประมาณ 2564 
(ตามข้อเสนอแนะตรวจสอบภายใน) 
โครงการวิจัยเรื่อง ธนาคารแพะเนื้อแบบ
เลี้ยงหวะ วงเงินงบประมาณทั้งสิ้น 613,200 บ. </t>
  </si>
  <si>
    <t>ปรับปรุงรายได้เพื่อการวิจัยจากแหล่งทุนภายนอกคู่กับค่าใช้จายทุนวิจัยภายนอก 
ตามหนังสือสถาบันวิจัยที่ อว8206.04/1753 
ลว.14/10/2564 เรื่องขอแจ้งข้อมูลการรับค่าธรรมเนียมอุดหนุนสถาบันของทุนวิจัยภายนอก ปีงบประมาณ 2564 
(ตามข้อเสนอแนะตรวจสอบภายใน) 
งานวิจัย เรื่อง ผลของน้ำมันระเหยบางชนิด
ในประเทศไทยที่มีผลต่อสรีรวิทยาและอารมณ์ความรู้สึก งบประมาณทั้งสิ้น 400,000 บาท 
เงินประกันผลงาน เป็นเงิน 20,000.00 บาท</t>
  </si>
  <si>
    <t>ปรับปรุงรายได้เพื่อการวิจัยจากแหล่งทุนภายนอกคู่กับค่าใช้จายทุนวิจัยภายนอก 
ตามหนังสือสถาบันวิจัยที่ อว8206.04/1753 
ลว.14/10/2564 เรื่องขอแจ้งข้อมูลการรับค่าธรรมเนียมอุดหนุนสถาบันของทุนวิจัยภายนอก ปีงบประมาณ 2564 
(ตามข้อเสนอแนะตรวจสอบภายใน) 
โครงการวิจัยและนวัตกรรมเพื่อแก้ไขปัญหาความยากจนอย่างเบ็ดเสร็จและแม่นยำในจังหวัดพัทลุง งวดที่ 1 = 2,364,000 บาท</t>
  </si>
  <si>
    <t>รวมยอดเงินรับรายได้ประเภททุนสนับสนุนเพื่อการวิจัยระหว่างเดือนตุลาคม 2563 - กันยายน 2564 เป็นเงินทั้งสิ้น</t>
  </si>
  <si>
    <t>ค่าธรรมเนียมตามประกาศคณะกรรมการบริหารกองทุนวิจัยมหาวิทยาลัยทักษิณ 
เรื่อง การบริหารจัดการทุนอุดหนุนการวิจัยจากแหล่งทุนภายนอก พ.ศ. 2564</t>
  </si>
  <si>
    <t>กรณีแหล่งทุนให้หักค่าธรรมเนียม
ตามระเบียบมหาวิทยาลัย
(10%หรือ16%จากยอดรับทั้งหมด)</t>
  </si>
  <si>
    <t>PR2-2565:2/13</t>
  </si>
  <si>
    <t>RV00020900065100073</t>
  </si>
  <si>
    <t>PL2-2565:1/8</t>
  </si>
  <si>
    <t>RV00020900065100132</t>
  </si>
  <si>
    <t>24/11/2564</t>
  </si>
  <si>
    <t>PL2-2565:1/23</t>
  </si>
  <si>
    <t>RV00020900065110139</t>
  </si>
  <si>
    <t>องค์กรปกครองส่วนท้องถิ่น
จำนวน 19 หน่วยงาน</t>
  </si>
  <si>
    <t>30/11/2564</t>
  </si>
  <si>
    <t>PR2-2565:5/3
-</t>
  </si>
  <si>
    <t>RV00020900065110164
JV00020900065110054</t>
  </si>
  <si>
    <t>ผศ.ดร.ปาริฉัตร ตู้ดำ</t>
  </si>
  <si>
    <t>PR2-2565:5/7
-</t>
  </si>
  <si>
    <t>RV00020900065110165
JV00020900065110055</t>
  </si>
  <si>
    <t>อาจารย์ ปริยากรณ์ ชูแก้ว</t>
  </si>
  <si>
    <t>PR2-2565:5/6</t>
  </si>
  <si>
    <t>RV00020900065110166</t>
  </si>
  <si>
    <t>ผศ.ดร.ทวนธง ครุฑจ้อน</t>
  </si>
  <si>
    <t>เทศบาลตำบลสะบ้าย้อย</t>
  </si>
  <si>
    <t>01/12/2564</t>
  </si>
  <si>
    <t>PR2-2565:5/9</t>
  </si>
  <si>
    <t>RV00020900065120003</t>
  </si>
  <si>
    <t>องค์การบริหารส่วนจังหวัด
ภูเก็ต</t>
  </si>
  <si>
    <t>PR2-2565:5/12</t>
  </si>
  <si>
    <t>RV00020900065120005</t>
  </si>
  <si>
    <t>PL2-2565:1/28</t>
  </si>
  <si>
    <t>RV00020900065120016</t>
  </si>
  <si>
    <r>
      <t xml:space="preserve">ทุนอุดหนุนดำเนินการวิจัยแผนงานวิจัยเรื่อง 
สำรวจความพึงพอใจของประชาชนที่มีผล
ต่อการดำเนินงานขององค์กรปกครอง
ส่วนท้องถิ่น ประจำปีงบประมาณ 
พ.ศ.2561-2564 </t>
    </r>
    <r>
      <rPr>
        <b/>
        <sz val="13"/>
        <color rgb="FFFF0000"/>
        <rFont val="Cordia New"/>
        <family val="2"/>
      </rPr>
      <t>(เงินประกันผลงาน)</t>
    </r>
  </si>
  <si>
    <t>หักครบถ้วน
แล้ว</t>
  </si>
  <si>
    <t>PL2-2565:1/29</t>
  </si>
  <si>
    <t>RV00020900065120017</t>
  </si>
  <si>
    <t>องค์กรปกครองส่วนท้องถิ่น
จำนวน 21 หน่วยงาน</t>
  </si>
  <si>
    <t>08/12/2564</t>
  </si>
  <si>
    <t>PR2-2565:6/7</t>
  </si>
  <si>
    <t>RV00020900065120061</t>
  </si>
  <si>
    <t>PR2-2565:6/8</t>
  </si>
  <si>
    <t>17/12/2564</t>
  </si>
  <si>
    <t>PL2-2565:1/44</t>
  </si>
  <si>
    <t>RV00020900065120120</t>
  </si>
  <si>
    <t>PL2-2565:1/46</t>
  </si>
  <si>
    <t>RV00020900065120121</t>
  </si>
  <si>
    <t>20/12/2564</t>
  </si>
  <si>
    <t>PL2-2565:1/47</t>
  </si>
  <si>
    <t>RV00020900065120124</t>
  </si>
  <si>
    <t>05/11/2564</t>
  </si>
  <si>
    <t>PR2-2565:3/34</t>
  </si>
  <si>
    <t>RV00020900065110042</t>
  </si>
  <si>
    <t>DSM Singapore 
Industrial Pte. Ltd.</t>
  </si>
  <si>
    <t>PR2-2565:5/11</t>
  </si>
  <si>
    <t>RV00020900065120002</t>
  </si>
  <si>
    <t>บริษัท ไทยยูเนี่ยน ฟีดมิลด์ 
จำกัด (มหาชน)</t>
  </si>
  <si>
    <t>PR2-2565:5/19</t>
  </si>
  <si>
    <t>RV00020900065120006</t>
  </si>
  <si>
    <t>อ.ดร.พรวิชัย เต็มบุตร</t>
  </si>
  <si>
    <t>มหาวิทยาลัยสงขลานครินทร์</t>
  </si>
  <si>
    <t>สำหรับเงินสนับสนุนค่าธรรมเนียมอุดหนุนสถาบันตามแหล่งเงินกำหนดจากโครงการ
วิจัยจากหน่วยบริหารจัดการทุนด้านการเพิ่ม
ความสามารถในการแข่งขันของประเทศ และ
สำนักงานการวิจัยแห่งชาติ  โครงการที่ 1 
การประเมินประสิทธิภาพภาคสนามและ
การเฝ้าระวังหลังตลาดของชุดตรวจแลมป์
เปลี่ยนสีสำหรับการตรวจคัดกรองเชื้อไวรัส
โคโรน่าสายพันธุ์ใหม่ 2019 (COVID-19)</t>
  </si>
  <si>
    <t>PR2-2565:5/18</t>
  </si>
  <si>
    <t xml:space="preserve">สำหรับเงินสนับสนุนค่าธรรมเนียมอุดหนุนสถาบันตามแหล่งเงินกำหนดจากโครงการ
วิจัยจากหน่วยบริหารจัดการทุนด้านการเพิ่ม
ความสามารถในการแข่งขันของประเทศ และ
สำนักงานการวิจัยแห่งชาติ  โครงการที่ 2 
การประเมินประสิทธิภาพและความปลอดภัยของผลิตภัณฑ์สมุนไพรพืชกระท่อมเพื่อสุขภาพ </t>
  </si>
  <si>
    <t>30/12/2564</t>
  </si>
  <si>
    <t>PR2-2565:7/39</t>
  </si>
  <si>
    <t>RV00020900065120199</t>
  </si>
  <si>
    <t>อาจารย์ ดร.จักรพงศ์ ไชยบุรี</t>
  </si>
  <si>
    <t>สำนักงานพัฒนาวิทยาศาตร์
และเทคโนโลยีแห่งชาติ</t>
  </si>
  <si>
    <r>
      <t xml:space="preserve">สัญญาให้ทุนอุดหนุนโครงการวิจัย พัฒนาและวิศวกรรม เลขที่ FDA-CO-2561-5830-TH  
เรื่อง การพัฒนาตัวเร่งปฏิกิริยาเพื่อเซล
เชื้อเพลิงเอทานอลโดยไม่ใช้เยื่อเลือกผ่าน </t>
    </r>
    <r>
      <rPr>
        <b/>
        <sz val="13"/>
        <color theme="1"/>
        <rFont val="Cordia New"/>
        <family val="2"/>
      </rPr>
      <t xml:space="preserve">งบประมาณทั้งโครงการ 250,000 บาท </t>
    </r>
  </si>
  <si>
    <t>ประจำปีการศึกษา 2564  ตั้งแต่วันที่   1 มิถุนายน 2564 - 31 พฤษภาคม 2565</t>
  </si>
  <si>
    <t>มิ.ย.64</t>
  </si>
  <si>
    <t>ก.ค.64</t>
  </si>
  <si>
    <t>ส.ค.64</t>
  </si>
  <si>
    <t>ก.ย.64</t>
  </si>
  <si>
    <t>ต.ค.64</t>
  </si>
  <si>
    <t>พ.ย.64</t>
  </si>
  <si>
    <t>ธ.ค.64</t>
  </si>
  <si>
    <t>ม.ค.65</t>
  </si>
  <si>
    <t>ก.พ.65</t>
  </si>
  <si>
    <t>มี.ค.65</t>
  </si>
  <si>
    <t>เม.ย.65</t>
  </si>
  <si>
    <t>พ.ค.65</t>
  </si>
  <si>
    <t>สำหรับปีงบประมาณ 2564  ระยะเวลาดำเนินการ 1 มิถุนายน 2564  สิ้นสุด 30 กันยายน 2564</t>
  </si>
  <si>
    <t>10/01/2565</t>
  </si>
  <si>
    <t>PL2-2565:2/9</t>
  </si>
  <si>
    <t>RV00020900065010046</t>
  </si>
  <si>
    <t>องค์กรปกครองส่วนท้องถิ่น
จำนวน 2 หน่วยงาน</t>
  </si>
  <si>
    <t>11/01/2565</t>
  </si>
  <si>
    <t>PR2-2565:9/36</t>
  </si>
  <si>
    <t>RV00020900065010054</t>
  </si>
  <si>
    <t>14/01/2565</t>
  </si>
  <si>
    <t>PR2-2565:10/8</t>
  </si>
  <si>
    <t>RV00020900065010078</t>
  </si>
  <si>
    <t>ผศ.ชวนพิศ ชุมคง</t>
  </si>
  <si>
    <t>สำนักงานเลขาธิการคุรุสภา</t>
  </si>
  <si>
    <t>PR2-2565:10/7</t>
  </si>
  <si>
    <t>RV00020900065010079</t>
  </si>
  <si>
    <r>
      <t>ตามสัญญาเลขที่ A14F640066 ของ สัญญา
ให้ทุนโครงการวิจัยและนวัตกรรมเพื่อแก้ไขปัญหาความยากจนอย่างเบ็ดเสร็จและแม่นยำในจังหวัดพัทลุง (</t>
    </r>
    <r>
      <rPr>
        <b/>
        <sz val="13"/>
        <color rgb="FFFF0000"/>
        <rFont val="Cordia New"/>
        <family val="2"/>
      </rPr>
      <t>สำหรับงบลงทุน/ครุภัณฑ์)</t>
    </r>
    <r>
      <rPr>
        <sz val="13"/>
        <color theme="1"/>
        <rFont val="Cordia New"/>
        <family val="2"/>
      </rPr>
      <t xml:space="preserve">
</t>
    </r>
    <r>
      <rPr>
        <b/>
        <sz val="13"/>
        <color theme="1"/>
        <rFont val="Cordia New"/>
        <family val="2"/>
      </rPr>
      <t xml:space="preserve">งบประมาณทั้งสิ้น 7,700,000 บาท </t>
    </r>
    <r>
      <rPr>
        <sz val="13"/>
        <color theme="1"/>
        <rFont val="Cordia New"/>
        <family val="2"/>
      </rPr>
      <t xml:space="preserve">
</t>
    </r>
    <r>
      <rPr>
        <b/>
        <sz val="13"/>
        <color rgb="FFFF0000"/>
        <rFont val="Cordia New"/>
        <family val="2"/>
      </rPr>
      <t>หมายเหตุ : งวดที่ 1 = 2,364,000 บาท ไม่ได้นำส่งมหาวิทยาลัย</t>
    </r>
  </si>
  <si>
    <t>หักส่งใน
งวดสุดท้าย
และ
งบลงทุน
ได้รับยกเว้น</t>
  </si>
  <si>
    <r>
      <t xml:space="preserve">เงินสนับสนุนการวิจัย เรื่อง การศึกษารูปแบบ
การจัดจำหน่ายสัตว์น้ำเศรษฐกิจที่โตไม่ได้
ขนาดในประเทศไทย 
</t>
    </r>
    <r>
      <rPr>
        <b/>
        <sz val="13"/>
        <color rgb="FFFF0000"/>
        <rFont val="Cordia New"/>
        <family val="2"/>
      </rPr>
      <t>งบประมาณจำนวน 60,000 บาท</t>
    </r>
  </si>
  <si>
    <r>
      <t xml:space="preserve">ทุนสนับสนุนการวิจัย เรื่อง การเสริมสร้าง
ศักยภาพเยาวชนเพื่อลดความเหลื่อมล้าทาง
เศรษฐกิจ การศึกษา และวัฒนธรรมโดยการมี
ส่วนร่วมของเครือข่ายพลังทางสังคมของท้องถิ่น
ในบริบทพหุวัฒนธรรมชายแดนใต้ 
</t>
    </r>
    <r>
      <rPr>
        <b/>
        <sz val="13"/>
        <color rgb="FFFF0000"/>
        <rFont val="Cordia New"/>
        <family val="2"/>
      </rPr>
      <t>งบประมาณทั้งสิ้น 600,000 บาท</t>
    </r>
  </si>
  <si>
    <r>
      <t xml:space="preserve">ทุนสนับสนุนการวิจัย เรื่อง การรักษาสืบสาน
การเล่นกลองบานอร่วมสมัยของเยาวชน
มลายูมุสลิมโดยชุมชนเครือข่ายบานอ
จังหวัดนราธิวาสเพื่อลดความเหลื่อมล้า
ด้านวัฒนธรรม 
</t>
    </r>
    <r>
      <rPr>
        <b/>
        <sz val="13"/>
        <color rgb="FFFF0000"/>
        <rFont val="Cordia New"/>
        <family val="2"/>
      </rPr>
      <t xml:space="preserve">งบประมาณทั้งสิ้น 341,900 บาท </t>
    </r>
  </si>
  <si>
    <r>
      <t xml:space="preserve">ตามใบสั่งจ้างเลขที่ 496/2564 สำหรับเงินจ้าง
สำรวจความพึงพอใจของผู้รับบริการที่มีต่อ
การให้บริการสาธารณะของเทศบาลตำบล
สะบ้าย้อย งวดที่ 1
</t>
    </r>
    <r>
      <rPr>
        <b/>
        <sz val="13"/>
        <color rgb="FFFF0000"/>
        <rFont val="Cordia New"/>
        <family val="2"/>
      </rPr>
      <t xml:space="preserve">งบประมาณทั้งสิ้น 20,000 บาท </t>
    </r>
  </si>
  <si>
    <r>
      <t xml:space="preserve">ตามสัญญาจ้างผู้เชี่ยวชาญรายบุคคลหรือ
จ้างบริษัทที่ปรึกษา เลขที่ 0004/2564 
โครงการสำรวจความพึงพอใจของผู้รับบริการ
ที่มีต่อการให้บริการสาธารณะขององค์การบริการส่วนจังหวัดภูเก็ต ประจำปีงบประมาณ 
พ.ศ.2564 งวดที่ 2
</t>
    </r>
    <r>
      <rPr>
        <b/>
        <sz val="13"/>
        <color rgb="FFFF0000"/>
        <rFont val="Cordia New"/>
        <family val="2"/>
      </rPr>
      <t xml:space="preserve">วงเงินตามสัญญา 79,092.00 บาท </t>
    </r>
  </si>
  <si>
    <r>
      <t xml:space="preserve">ทุนอุดหนุนดำเนินการวิจัยแผนงานวิจัยเรื่อง 
การสร้างชุมชนแห่งการเรียนรู้ครูประถมศึกษา 
เพื่อการพัฒนาทักษะการอ่านอกเขียนได้ 
การอ่านเชิงวิเคราะห์และจริยธรรม ด้านวินัย 
ด้านจิตอาสา เสียสละ และเห็นอก เห็นใจผู้อื่น 
โดยใช้บทอ่านหนังสือของพ่อ สำหรับเด็ก
ศึกษา (พระบาทสมเด็จพระปรมินทรภูมิพล- 
อดุลยเดช รัชกาลที่ 9) ในจังหวัดสงขลาและ
พัทลุง งวดที่ 2 
</t>
    </r>
    <r>
      <rPr>
        <b/>
        <sz val="13"/>
        <color rgb="FFFF0000"/>
        <rFont val="Cordia New"/>
        <family val="2"/>
      </rPr>
      <t>วงเงินทั้งสิน 550,000 บาท</t>
    </r>
  </si>
  <si>
    <r>
      <t xml:space="preserve">ตามสัญญาจ้างผู้เชี่ยวชาญรายบุคคลหรือ
จ้างบริษัทที่ปรึกษา ดำเนินการโครงการ
ติดตามการดำเนินงานตามมาตรฐานสถาน
พัฒนาเด็กปฐมวัยแห่งชาติ ประจำปี
งบประมาณ 2564  งวดที่ 4
</t>
    </r>
    <r>
      <rPr>
        <b/>
        <sz val="13"/>
        <color rgb="FFFF0000"/>
        <rFont val="Cordia New"/>
        <family val="2"/>
      </rPr>
      <t xml:space="preserve">วงเงินทั้งสิ้น 1,500,000 บาท </t>
    </r>
  </si>
  <si>
    <r>
      <t xml:space="preserve">ตามสัญญาจ้างผู้เชี่ยวชาญรายบุคคลหรือ
จ้างบริษัทที่ปรึกษา ดำเนินการโครงการ
ติดตามการดำเนินงานตามมาตรฐานสถาน
พัฒนาเด็กปฐมวัยแห่งชาติ ประจำปี
งบประมาณ 2564  เงินประกันผลงาน(งวดที่ 4) 
</t>
    </r>
    <r>
      <rPr>
        <b/>
        <sz val="13"/>
        <color rgb="FFFF0000"/>
        <rFont val="Cordia New"/>
        <family val="2"/>
      </rPr>
      <t xml:space="preserve">วงเงินทั้งสิ้น 1,500,000 บาท </t>
    </r>
  </si>
  <si>
    <r>
      <t xml:space="preserve">ตามใบสั่งจ้างเลขที่ 496/2564 สำหรับเงินจ้าง
สำรวจความพึงพอใจของผู้รับบริการที่มีต่อ
การให้บริการสาธารณะของเทศบาลตำบล
สะบ้าย้อย งวดที่ 2
</t>
    </r>
    <r>
      <rPr>
        <b/>
        <sz val="13"/>
        <color rgb="FFFF0000"/>
        <rFont val="Cordia New"/>
        <family val="2"/>
      </rPr>
      <t xml:space="preserve">งบประมาณทั้งสิ้น 20,000 บาท </t>
    </r>
  </si>
  <si>
    <r>
      <t xml:space="preserve">ตามสัญญารับเงินอุดหนุน การดำเนินงานชุด
โครงการวิจัยเพื่อเผยแพร่และแลกเปลี่ยน
เรียนรู้องค์ความรู้เพื่อพัฒนาความลุ่มลึก
ผ่านชุมชนแห่งการเรียนรู้ทางวิชาชีพ งวดที่ 1
(Professiomal Learning Community:PLC) 
</t>
    </r>
    <r>
      <rPr>
        <b/>
        <sz val="13"/>
        <color rgb="FFFF0000"/>
        <rFont val="Cordia New"/>
        <family val="2"/>
      </rPr>
      <t>งบประมาณทั้งสิ้น 160,000.00 บาท</t>
    </r>
    <r>
      <rPr>
        <sz val="13"/>
        <color rgb="FFFF0000"/>
        <rFont val="Cordia New"/>
        <family val="2"/>
      </rPr>
      <t xml:space="preserve"> </t>
    </r>
  </si>
  <si>
    <t>08/02/2565</t>
  </si>
  <si>
    <t>PR2-2565:12/25</t>
  </si>
  <si>
    <t>RV00020900065020088</t>
  </si>
  <si>
    <t>ผศ.ดร.มาโนช ดินลานสกูล</t>
  </si>
  <si>
    <t>เงินงวดพิเศษ ก . ตามสัญญาเลขที่ 
RDG62H0016 สำหรับโครงการวิจัยเรื่อง 
ถอดบทเรียนการจัดค่ายพัฒนาการอ่าน
การเขียน : กรณีศึกษาสมาชิกกลุ่มวรรณกรรมคลื่นใหม่และกลุ่มนาคร</t>
  </si>
  <si>
    <t>PR2-2565:12/21</t>
  </si>
  <si>
    <t>RV00020900065020090</t>
  </si>
  <si>
    <t xml:space="preserve">รศ.ดร.กรกฎ ทองขะโชค </t>
  </si>
  <si>
    <t xml:space="preserve">สำนักงานคณะกรรมการ
สิทธิมนุษยชนแห่งชาติ </t>
  </si>
  <si>
    <r>
      <t xml:space="preserve">ตามสัญญาจ้างที่ปรึกษา เลขที่ 159/2564 
ตกลงจ้างที่ปรึกษาโครงการจัดทำข้อเสนอแนะ
มาตรการ หรือแนวทางในการเพิ่มประสิทธิภาพ
การปฏิบัติงานตามพระราชบัญญัติสัญชาติ 
(ฉบับที่ 5) พ.ศ.2555 เพื่อส่งเสริมและคุ้มครอง
สิทธิมนุษยชน งวดที่ 1 
</t>
    </r>
    <r>
      <rPr>
        <b/>
        <sz val="13"/>
        <color rgb="FFFF0000"/>
        <rFont val="Cordia New"/>
        <family val="2"/>
      </rPr>
      <t xml:space="preserve">งบประมาณทั้งสิ้น 500,000.00 บาท </t>
    </r>
  </si>
  <si>
    <t>PR2-2565:5/3</t>
  </si>
  <si>
    <t>RV00020900065020091</t>
  </si>
  <si>
    <t>รศ.ดร.สรพงค์ เบญจศรี</t>
  </si>
  <si>
    <r>
      <t xml:space="preserve">เงินค่าธรรมเนียมตามอัตราที่แหล่งทุนกำหนด
ภายใต้ระเบียบคณะกรรมการการเงินและ
ทรัพย์สิน ว่าด้วยการบริหารจัดการทุนอุดหนุน
การวิจัยจากแหล่งทุนภายนอก พ.ศ.2557 
สำหรับทุนสนับสนุนจาก เรื่อง การพัฒนา
กระถางปลูกพืชย่อยได้จากวัสดุเศษเหลือ
ปาล์มน้ำมัน 
</t>
    </r>
    <r>
      <rPr>
        <b/>
        <sz val="13"/>
        <color rgb="FFFF0000"/>
        <rFont val="Cordia New"/>
        <family val="2"/>
      </rPr>
      <t>งบประมาณทั้งสิ้น 835,000.00 บาท</t>
    </r>
  </si>
  <si>
    <t>ปรับปรุงบัญชี</t>
  </si>
  <si>
    <t>JV00020900065020012</t>
  </si>
  <si>
    <r>
      <t xml:space="preserve">ปรับปรุงรายได้เพื่อการวิจัยจากแหล่งทุนภายนอกคู่กับค่าใช้จายทุนวิจัยภายนอก 
ตามหนังสือสถาบันวิจัยที่ อว8206.04/0183 
ลว.07/02/2565 เรื่องขอแจ้งการนำเงินเข้าบัญชี
ทุนวิจัยภายนอก ข้อที่ 3 ปรับปรุงรายได้และ
ค่าใช้จ่ายส่วนที่เหลือ สำหรับงานวิจัยเรื่อง 
การพัฒนากระถางปลูกพืชย่อยได้จากวัสดุ
เศษเหลือปาล์มน้ำมัน 
</t>
    </r>
    <r>
      <rPr>
        <b/>
        <sz val="13"/>
        <color rgb="FFFF0000"/>
        <rFont val="Cordia New"/>
        <family val="2"/>
      </rPr>
      <t xml:space="preserve">งบประมาณทั้งสิ้น 835,000.00 บาท </t>
    </r>
  </si>
  <si>
    <t>PR2-2565:12/27</t>
  </si>
  <si>
    <t>RV00020900065020092</t>
  </si>
  <si>
    <t>ผศ.เสริมศักดิ์ ขุนพล</t>
  </si>
  <si>
    <t xml:space="preserve">สำนักงานกองทุนสนับสนุน
การสร้างเสริมสุขภาพ(สสส.)
ภายใต้โครงการศูนย์ศึกษา
ปัญหาการเสพติด </t>
  </si>
  <si>
    <r>
      <t xml:space="preserve">ตามสัญญาจ้างโครงการรหัส 64-00223-0022 
ของโครงการวิจัย บทบาทของนักข่าวพลเมือง
บนสือสังคมกับการเฝ้าระวังปัญหาการใช้
ยาเสพติดของนักเรียนในโรงเรียนขนาดเล็ก
บริเวณพื้นที่ชายแดนไทย-มาเลเซีย งวดที่ 1 </t>
    </r>
    <r>
      <rPr>
        <b/>
        <sz val="13"/>
        <color rgb="FFFF0000"/>
        <rFont val="Cordia New"/>
        <family val="2"/>
      </rPr>
      <t>งบประมาณทั้งสิ้น 183,932.00 บาท</t>
    </r>
    <r>
      <rPr>
        <sz val="13"/>
        <color theme="1"/>
        <rFont val="Cordia New"/>
        <family val="2"/>
      </rPr>
      <t xml:space="preserve"> </t>
    </r>
  </si>
  <si>
    <t>18/02/2565</t>
  </si>
  <si>
    <t>PR2-2565:13/2</t>
  </si>
  <si>
    <t>RV00020900065020169</t>
  </si>
  <si>
    <r>
      <t xml:space="preserve">ตามสัญญาจ้างที่ปรึกษา เลขที่ 23/2564  
จ้างที่ปรึกษาปฏิบัติงานตามโครงการส่งเสริม
สิทธิเสรีภาพและสิทธิมนุษยชนในพื้นที่จังหวัด
ชายแดนภาคใต้ กิจกรรมศึกษาและสรุปผล
การเรียนรู้ด้านสิทธิมนุษยชนที่สอดคล้องกับ
บริบทการศึกษาพหุวัฒนธรรมในพื้นที่จังหวัด
ชายแดนภาคใต้  งวดที่ 2 
</t>
    </r>
    <r>
      <rPr>
        <b/>
        <sz val="13"/>
        <color rgb="FFFF0000"/>
        <rFont val="Cordia New"/>
        <family val="2"/>
      </rPr>
      <t xml:space="preserve">งบประมาณทั้งสิ้น 499,444.00 บาท </t>
    </r>
  </si>
  <si>
    <t>01/03/2565</t>
  </si>
  <si>
    <t>PR2-2565:13/24</t>
  </si>
  <si>
    <t>RV00020900065030008</t>
  </si>
  <si>
    <t>สถาบันส่งเสริมการสอน
วิทยาศาสตร์และเทคโนโลยี</t>
  </si>
  <si>
    <r>
      <t xml:space="preserve">ทุนอุดหนุนดำเนินการวิจัยแผนงานวิจัย เรื่อง 
การบริหารจัดการหลักสูตรฐานสมรรถนะ
อาชีพสู่สถานประกอบการศูนย์การเรียนรู้
เศรษฐกิจพอเพียง โรงเรียนพื้นที่เกาะ จ.สตูล </t>
    </r>
    <r>
      <rPr>
        <b/>
        <sz val="13"/>
        <color rgb="FFFF0000"/>
        <rFont val="Cordia New"/>
        <family val="2"/>
      </rPr>
      <t xml:space="preserve">งบประมาณทั้งสิ้น 500,000 บาท </t>
    </r>
  </si>
  <si>
    <t>PR2-2565:13/25</t>
  </si>
  <si>
    <t>RV00020900065030009</t>
  </si>
  <si>
    <r>
      <t xml:space="preserve">ตามสัญญาจ้างที่ปรึกษา เลขที่ 159/2564 
ตกลงจ้างที่ปรึกษาโครงการจัดทำข้อเสนอแนะ
มาตรการ หรือแนวทางในการเพิ่มประสิทธิภาพ
การปฏิบัติงานตามพระราชบัญญัติสัญชาติ 
(ฉบับที่ 5) พ.ศ.2555 เพื่อส่งเสริมและคุ้มครอง
สิทธิมนุษยชน งวดที่ 1 (เงินประกันผลงาน)
</t>
    </r>
    <r>
      <rPr>
        <b/>
        <sz val="13"/>
        <color rgb="FFFF0000"/>
        <rFont val="Cordia New"/>
        <family val="2"/>
      </rPr>
      <t xml:space="preserve">งบประมาณทั้งสิ้น 500,000.00 บาท </t>
    </r>
  </si>
  <si>
    <t>10/03/2565</t>
  </si>
  <si>
    <t>PR2-2565:14/38</t>
  </si>
  <si>
    <t>RV00020900065030101</t>
  </si>
  <si>
    <r>
      <t xml:space="preserve">ตามสัญญาจ้างที่ปรึกษา เลขที่ 23/2564  
จ้างที่ปรึกษาปฏิบัติงานตามโครงการส่งเสริม
สิทธิเสรีภาพและสิทธิมนุษยชนในพื้นที่จังหวัด
ชายแดนภาคใต้ กิจกรรมศึกษาและสรุปผล
การเรียนรู้ด้านสิทธิมนุษยชนที่สอดคล้องกับ
บริบทการศึกษาพหุวัฒนธรรมในพื้นที่จังหวัด
ชายแดนภาคใต้  งวดที่ 3
</t>
    </r>
    <r>
      <rPr>
        <b/>
        <sz val="13"/>
        <color rgb="FFFF0000"/>
        <rFont val="Cordia New"/>
        <family val="2"/>
      </rPr>
      <t xml:space="preserve">งบประมาณทั้งสิ้น 499,444.00 บาท </t>
    </r>
  </si>
  <si>
    <t>หักครบถ้วน
แล้วใน
งวด 1-2</t>
  </si>
  <si>
    <t>PR2-2565:14/39</t>
  </si>
  <si>
    <r>
      <t xml:space="preserve">ตามสัญญาจ้างที่ปรึกษา เลขที่ 23/2564  
จ้างที่ปรึกษาปฏิบัติงานตามโครงการส่งเสริม
สิทธิเสรีภาพและสิทธิมนุษยชนในพื้นที่จังหวัด
ชายแดนภาคใต้ กิจกรรมศึกษาและสรุปผล
การเรียนรู้ด้านสิทธิมนุษยชนที่สอดคล้องกับ
บริบทการศึกษาพหุวัฒนธรรมในพื้นที่จังหวัด
ชายแดนภาคใต้  งวดที่ 2 (เงินประกันผลงาน)
</t>
    </r>
    <r>
      <rPr>
        <b/>
        <sz val="13"/>
        <color rgb="FFFF0000"/>
        <rFont val="Cordia New"/>
        <family val="2"/>
      </rPr>
      <t xml:space="preserve">งบประมาณทั้งสิ้น 499,444.00 บาท </t>
    </r>
  </si>
  <si>
    <t>PR2-2565:14/40</t>
  </si>
  <si>
    <r>
      <t xml:space="preserve">ตามสัญญาจ้างที่ปรึกษา เลขที่ 23/2564  
จ้างที่ปรึกษาปฏิบัติงานตามโครงการส่งเสริม
สิทธิเสรีภาพและสิทธิมนุษยชนในพื้นที่จังหวัด
ชายแดนภาคใต้ กิจกรรมศึกษาและสรุปผล
การเรียนรู้ด้านสิทธิมนุษยชนที่สอดคล้องกับ
บริบทการศึกษาพหุวัฒนธรรมในพื้นที่จังหวัด
ชายแดนภาคใต้  งวดที่ 3 (เงินประกันผลงาน)
</t>
    </r>
    <r>
      <rPr>
        <b/>
        <sz val="13"/>
        <color rgb="FFFF0000"/>
        <rFont val="Cordia New"/>
        <family val="2"/>
      </rPr>
      <t xml:space="preserve">งบประมาณทั้งสิ้น 499,444.00 บาท </t>
    </r>
  </si>
  <si>
    <t>PR2-2565:14/41</t>
  </si>
  <si>
    <t>RV00020900065030102</t>
  </si>
  <si>
    <t>นางสาวปริญญ์ ขวัญเรียง</t>
  </si>
  <si>
    <t>ปลัดกระทรวงการอุดม
ศึกษา วิทยาศาสตร์ วิจัย
และนวัตกรรม</t>
  </si>
  <si>
    <r>
      <t xml:space="preserve">โครงการทุนพัฒนาศักยภาพในการทำงาน
วิจัยของอาจารย์รุ่นใหม่ ปีงบประมาณ 2565 : 
สัญญาเลขที่ RGNS 64-086 งานวิจัยเรื่อง 
การพัฒนารูปแบบการบริการสารสนเทศ
ห้องสมุดมหาวิทยาลัยในกำกับของรัฐใน
จังหวัดภาคใต้ งวดที่ 1
</t>
    </r>
    <r>
      <rPr>
        <b/>
        <sz val="13"/>
        <color rgb="FFFF0000"/>
        <rFont val="Cordia New"/>
        <family val="2"/>
      </rPr>
      <t>งบประมาณทั้งสิ้น 360,000.00 บาท</t>
    </r>
  </si>
  <si>
    <t>ยกเว้น
ค่าธรรมเนียม</t>
  </si>
  <si>
    <t>11/03/2565</t>
  </si>
  <si>
    <t>PR2-2565:14/44</t>
  </si>
  <si>
    <t>RV00020900065030109</t>
  </si>
  <si>
    <t>คณะมนุษยศาสตร์และ
สังคมศาสตร์</t>
  </si>
  <si>
    <r>
      <t xml:space="preserve">ตามบันทึกข้อตกลงความร่วมมือ โครงการ
ใช้เทคโนโลยีและนวัตกรรมเพื่อการบริหาร
จัดการฟาร์ม และสร้างความเป็นอัตลักษณ์
ให้กับผลิตภัณฑ์ปศุสัตว์ภาคใต้ชายแดน 
ปีงบประมาณ พ.ศ.2565 งวดที่ 1  
</t>
    </r>
    <r>
      <rPr>
        <b/>
        <sz val="13"/>
        <color rgb="FFFF0000"/>
        <rFont val="Cordia New"/>
        <family val="2"/>
      </rPr>
      <t>งบประมาณทั้งสิ้น 1,610,000.00 บาท</t>
    </r>
  </si>
  <si>
    <t>30/03/2565</t>
  </si>
  <si>
    <t>PR2-2565:16/46</t>
  </si>
  <si>
    <t>RV00020900065030229</t>
  </si>
  <si>
    <r>
      <t xml:space="preserve">ตามสัญญาจ้างผู้เชี่ยวชาญรายบุคคลหรือ
จ้างบริษัทที่ปรึกษา ดำเนินการโครงการ
ติดตามการดำเนินงานตามมาตรฐานสถาน
พัฒนาเด็กปฐมวัยแห่งชาติ ประจำปี
งบประมาณ 2564 งวดที่ 1 (เงินประกันผลงาน)
</t>
    </r>
    <r>
      <rPr>
        <b/>
        <sz val="13"/>
        <color rgb="FFFF0000"/>
        <rFont val="Cordia New"/>
        <family val="2"/>
      </rPr>
      <t xml:space="preserve">วงเงินทั้งสิ้น 1,500,000 บาท </t>
    </r>
  </si>
  <si>
    <t>PR2-2565:16/47</t>
  </si>
  <si>
    <r>
      <t xml:space="preserve">ตามสัญญาจ้างผู้เชี่ยวชาญรายบุคคลหรือ
จ้างบริษัทที่ปรึกษา ดำเนินการโครงการ
ติดตามการดำเนินงานตามมาตรฐานสถาน
พัฒนาเด็กปฐมวัยแห่งชาติ ประจำปี
งบประมาณ 2564 งวดที่ 2 (เงินประกันผลงาน)
</t>
    </r>
    <r>
      <rPr>
        <b/>
        <sz val="13"/>
        <color rgb="FFFF0000"/>
        <rFont val="Cordia New"/>
        <family val="2"/>
      </rPr>
      <t xml:space="preserve">วงเงินทั้งสิ้น 1,500,000 บาท </t>
    </r>
  </si>
  <si>
    <t>PR2-2565:16/48</t>
  </si>
  <si>
    <r>
      <t xml:space="preserve">ตามสัญญาจ้างผู้เชี่ยวชาญรายบุคคลหรือ
จ้างบริษัทที่ปรึกษา ดำเนินการโครงการ
ติดตามการดำเนินงานตามมาตรฐานสถาน
พัฒนาเด็กปฐมวัยแห่งชาติ ประจำปี
งบประมาณ 2564 งวดที่ 3 (เงินประกันผลงาน)
</t>
    </r>
    <r>
      <rPr>
        <b/>
        <sz val="13"/>
        <color rgb="FFFF0000"/>
        <rFont val="Cordia New"/>
        <family val="2"/>
      </rPr>
      <t xml:space="preserve">วงเงินทั้งสิ้น 1,500,000 บาท </t>
    </r>
  </si>
  <si>
    <t>17/05/2565</t>
  </si>
  <si>
    <t>PR2-2565:22/3</t>
  </si>
  <si>
    <t>RV00020900065050117</t>
  </si>
  <si>
    <t>สำนักงานปลัดกระทรวง
การอุดมศึกษา 
วิทยาศาสตร์ วิจัยและ
นวัตกรรม</t>
  </si>
  <si>
    <r>
      <t xml:space="preserve">ตามสัญญาจ้างที่ปรึกษา เลขที่ กอ.5/2565  
ว่าจ้างที่ปรึกษาดำเนินการติดตามและ
ประเมินผลโครงการผลิตครูเพื่อพัฒนาท้องถิ่น 
ประจำปีงบประมาณ พ.ศ. 2564 (ปฏิบัติงาน 
เริ่ม 13/10/2564 ถึง 09/07/2565) งวดที่ 1
</t>
    </r>
    <r>
      <rPr>
        <b/>
        <sz val="13"/>
        <color rgb="FFFF0000"/>
        <rFont val="Cordia New"/>
        <family val="2"/>
      </rPr>
      <t xml:space="preserve">วงเงินงบประมาณทั้งสิ้น 3,000,000 บาท </t>
    </r>
  </si>
  <si>
    <t>PR2-2565:22/4</t>
  </si>
  <si>
    <t>RV00020900065050118</t>
  </si>
  <si>
    <r>
      <t xml:space="preserve">ตามสัญญาจ้างที่ปรึกษา เลขที่ 23/2564  
จ้างที่ปรึกษาปฏิบัติงานตามโครงการส่งเสริม
สิทธิเสรีภาพและสิทธิมนุษยชนในพื้นที่จังหวัด
ชายแดนภาคใต้ กิจกรรมศึกษาและสรุปผล
การเรียนรู้ด้านสิทธิมนุษยชนที่สอดคล้องกับ
บริบทการศึกษาพหุวัฒนธรรมในพื้นที่จังหวัด
ชายแดนภาคใต้ เงินประกันผลงานงวดที่ 1
</t>
    </r>
    <r>
      <rPr>
        <b/>
        <sz val="13"/>
        <color rgb="FFFF0000"/>
        <rFont val="Cordia New"/>
        <family val="2"/>
      </rPr>
      <t xml:space="preserve">งบประมาณทั้งสิ้น 499,444 บาท </t>
    </r>
  </si>
  <si>
    <t>23/05/2565</t>
  </si>
  <si>
    <t>PR2-2565:23/21</t>
  </si>
  <si>
    <t>RV00020900065050182</t>
  </si>
  <si>
    <t xml:space="preserve">ศูนย์อำนวยการบริหาร
จังหวัดชายแดนภาคใต้ </t>
  </si>
  <si>
    <r>
      <t xml:space="preserve">ตามสัญญาเลขที่ 20/2565 สัญญาจ้าง
ผู้เชี่ยวชาญรายบุคคลหรือจ้างบริษัทที่ปรึกษา 
ว่าจ้างที่ปรึกษาปฏิบัติงานดำเนินกิจกรรม
ศึกษาวิเคราะห์ผลกระทบจากการดำเนินงาน
โครงการของศูนย์อำนวยการบริหารจังหวัด
ชายแดนภาคใต้ (วิธีเฉพาะเจาะจง) งวดที่ 1 
</t>
    </r>
    <r>
      <rPr>
        <b/>
        <sz val="13"/>
        <color rgb="FFFF0000"/>
        <rFont val="Cordia New"/>
        <family val="2"/>
      </rPr>
      <t>วงเงินงบประมาณทั้งสิ้น 2,789,000 บาท</t>
    </r>
  </si>
  <si>
    <t>25/05/2565</t>
  </si>
  <si>
    <t>PR2-2565:24/32</t>
  </si>
  <si>
    <t>RV00020900065050219</t>
  </si>
  <si>
    <t>ดร.ระวีวัฒน์ ไทยเจริญ</t>
  </si>
  <si>
    <t>สำนักงานสภานโยบาย
การอุดมศึกษา 
วิทยาศาสตร์ วิจัยและ
นวัตกรรมแห่งชาติ</t>
  </si>
  <si>
    <r>
      <t xml:space="preserve">ตามสัญญาเลขที่ A13F650041 : สัญญา
ให้ทุนโครงการ โนรา การขับเคลื่อนเศรษฐกิจ
สร้างสรรค์บนพื้นที่ทางวัฒนธรรมลุ่มน้ำ
ทะเลสาบสงขลา ภายใต้แผนงาน การพัฒนา
พื้นที่ด้วยองค์ความรู้จากมหาวิทยาลัย 
โปรแกรม13 พัฒนานวัตกรรมสำหรับเศรษฐกิจ
ฐานรากและชุมชนนวัตกรรมโดยใช้
วิทยาศาสตร์ วิจัยและนวัตกรรมแพลตฟอร์ม 4 
การวิจัยและสร้างนวัตกรรม เพื่อการพัฒนาเชิง
พื้นที่และลดความเหลื่อมล้ำ งวดที่ 1
</t>
    </r>
    <r>
      <rPr>
        <b/>
        <sz val="13"/>
        <color rgb="FFFF0000"/>
        <rFont val="Cordia New"/>
        <family val="2"/>
      </rPr>
      <t xml:space="preserve">งบประมาณทั้งสิ้น 1,500,000 บาท </t>
    </r>
  </si>
  <si>
    <t xml:space="preserve">หักส่งใน
งวดสุดท้าย
</t>
  </si>
  <si>
    <r>
      <t xml:space="preserve">เงินสนับสนุนการวิจัยจากประเทศสิงคโปร์ 
เรื่อง Analysis of Astaxanthin Efficiency in 
White Shrimp 
</t>
    </r>
    <r>
      <rPr>
        <b/>
        <sz val="13"/>
        <color rgb="FFFF0000"/>
        <rFont val="Cordia New"/>
        <family val="2"/>
      </rPr>
      <t>งบประมาณทั้งสิ้น 490,400.00 บาท</t>
    </r>
  </si>
  <si>
    <r>
      <t xml:space="preserve">เงินสนับสนุนการวิจัย โครงการวิจัยเรื่อง 
ผลของกากถั่วเหลืองหมักในการเสริมอาหารกุ้ง
ในระดับต่าง ๆ เพื่อศึกษาผลการเจริญเติบโต 
ประสิทธิภาพการใช้อาหาร อัตราการรอดตาย
และการเปลี่ยนแปลงทางพยาธิสภาพ 
(Histopathology) 
</t>
    </r>
    <r>
      <rPr>
        <b/>
        <sz val="13"/>
        <color rgb="FFFF0000"/>
        <rFont val="Cordia New"/>
        <family val="2"/>
      </rPr>
      <t>งบประมาณทั้งสิ้น 18,000 บาท</t>
    </r>
    <r>
      <rPr>
        <sz val="13"/>
        <color rgb="FFFF0000"/>
        <rFont val="Cordia New"/>
        <family val="2"/>
      </rPr>
      <t xml:space="preserve"> </t>
    </r>
  </si>
  <si>
    <t>PR2-2565:12/24</t>
  </si>
  <si>
    <t>RV00020900065020089</t>
  </si>
  <si>
    <r>
      <t xml:space="preserve">ตามข้อตกลงเลขที่ สวรส.64-197 สนับสนุน
ทุนวิจัย โครงการปัจจัยที่สัมพันธ์กับการคงอยู่
ในวิชาชีพของพยาบาล และการพัฒนา
ข้อเสนอเชิงนโยบายในการส่งเสริมการคงอยู่
ในวิชาชีพพยาบาลในสถานการณ์การแพร่ระบาดของโรคโควิด 19 งวดที่ 2
</t>
    </r>
    <r>
      <rPr>
        <b/>
        <sz val="13"/>
        <color rgb="FFFF0000"/>
        <rFont val="Cordia New"/>
        <family val="2"/>
      </rPr>
      <t xml:space="preserve">งบประมาณทั้งสิ้น 681,978.00 บาท </t>
    </r>
  </si>
  <si>
    <t>09/03/2565</t>
  </si>
  <si>
    <t>PR2-2565:14/34</t>
  </si>
  <si>
    <t>RV00020900065030094</t>
  </si>
  <si>
    <t>อ.ดร.สุธาสินี บุญญาพิทักษ์</t>
  </si>
  <si>
    <t>ดำเนินการภายใต้
สถาบันวิจัยและพัฒนา 
เนื่องจาก รศ.ดร.ณฐพงศ์ 
จิตรนิรัตน์ รองอธิการบดี
ฝ่ายการวิจัยและบริการ
วิชาการ ทำหน้าที่หัวหน้า
ชุดงานวิจัย</t>
  </si>
  <si>
    <t xml:space="preserve">งบบริหารจัดการชุดโครงการวิจัย : 
เพิ่มศักยภาพครูให้มีสมรรถนะของครูยุคใหม่
สำหรับการเรียนรู้ศตวรรษที่ 21 (ต่อเนื่องปีที่ 
3 ปี 2565): โครงการวิจัยย่อย 1 การประเมิน
เชิงพัฒนานวัตกรรมโรงเรียนประกอบการ
ฐานชุมชน เพื่อหนุนเสริมสมรรถนะเทคโนโลยี
ดิจิทัลและทักษะเชิงอนาคตสำหรับนักเรียน
มัธยมศึกษา โรงเรียนในพื้นที่นวัตกรรม
การศึกษาจังหวัดสตูลและชายแดนใต้ </t>
  </si>
  <si>
    <t>อ.ดร.ศิลป์ชัย สุวรรณมณี</t>
  </si>
  <si>
    <t xml:space="preserve">งบบริหารจัดการชุดโครงการวิจัย : 
เพิ่มศักยภาพครูให้มีสมรรถนะของครูยุคใหม่สำหรับการเรียนรู้ศตวรรษที่ 21 (ต่อเนื่องปีที่ 
3 ปี 2565): โครงการวิจัยย่อย 2 รูปแบบผู้นำ
การขับเคลื่อนนวัตกรรมเพื่อส่งเสริมสมรรถนะ
ของผู้เรียนด้านวิทยาศาสตร์ คณิตศาสตร์และเทคโนโลยีที่บูรณาการกับศักยภาพเชิงพื้นที่ 
ภายใต้พื้นที่นวัตกรรมการศึกษา </t>
  </si>
  <si>
    <t xml:space="preserve">งบบริหารจัดการชุดโครงการวิจัย : 
เพิ่มศักยภาพครูให้มีสมรรถนะของครูยุคใหม่สำหรับการเรียนรู้ศตวรรษที่ 21 (ต่อเนื่องปีที่ 
3 ปี 2565): โครงการวิจัยย่อย 3 การพัฒนา
รูปแบบการจัดการเรียนรู้โดยใช้โครงงาน
เป็นฐานร่วมกับ Project 14 เพื่อลดความ
เหลื่อมล้ำตามปรัชญาเศรษฐกิจพอเพียง 
โรงเรียนพื้นที่เกาะ จังหวัดสตูล </t>
  </si>
  <si>
    <t>รศ.ดร.กนกพร สังขรักษ์</t>
  </si>
  <si>
    <t xml:space="preserve">งบบริหารจัดการชุดโครงการวิจัย : 
เพิ่มศักยภาพครูให้มีสมรรถนะของครูยุคใหม่สำหรับการเรียนรู้ศตวรรษที่ 21 (ต่อเนื่องปีที่ 
3 ปี 2565) : โครงการวิจัยย่อย 4 โครงการอบรมปฏิบัติการ GLOBE Academy : train 
the trainer ในพื้นที่นวัตกรรมการศึกษา
จังหวัดสตูลและจังหวัดชายแดนใต้ </t>
  </si>
  <si>
    <t>นางสาวพิมพ์ประภา ชัยจักร</t>
  </si>
  <si>
    <r>
      <t xml:space="preserve">โครงการทุนพัฒนาศักยภาพในการทำงาน
วิจัยของอาจารย์รุ่นใหม่ ปีงบประมาณ 2565 : สัญญาเลขที่ RGNS 64-087 งานวิจัยเรื่อง 
การย่อยสลายยาปฏิชีวนะเบตาแลคแตมที่ตกค้างในมูลสุกรและผลิตกระแสไฟฟ้าด้วย
เซลล์เชื้อเพลิงจุลินทรีย์ต้นทุนต่ำรูปแบบใหม่
ที่แบคทีเรียที่ผลิตเอนไซน์แลคเคสเป็นตัวเร่งปฏิกริยา 
</t>
    </r>
    <r>
      <rPr>
        <b/>
        <sz val="13"/>
        <color rgb="FFFF0000"/>
        <rFont val="Cordia New"/>
        <family val="2"/>
      </rPr>
      <t>งบประมาณทั้งสิ้น 600,000.00 บาท</t>
    </r>
  </si>
  <si>
    <t>PR2-2565:14/48</t>
  </si>
  <si>
    <t>RV00020900065030107</t>
  </si>
  <si>
    <r>
      <t xml:space="preserve">ทุนอุดหนุนการทำกิจกรรมส่งเสริมและ
สนับสนุนการวิจัยและนวัตกรรม เรื่อง 
การเพาะเลี้ยงปลาก้างพระร่วง (Kryptopterus Vitreolus) ในโรงเพาะฟัก และการพัฒนาเป็น
ปลาสวยงามเพื่อการส่งออก งวดที่ 3
</t>
    </r>
    <r>
      <rPr>
        <b/>
        <sz val="13"/>
        <color rgb="FFFF0000"/>
        <rFont val="Cordia New"/>
        <family val="2"/>
      </rPr>
      <t>วงเงินทั้งสิ้น 550,000 บาท</t>
    </r>
  </si>
  <si>
    <t>หักครบถ้วน
แล้วใน
งวดที่ 1-2</t>
  </si>
  <si>
    <t>PR2-2565:14/45</t>
  </si>
  <si>
    <t>RV00020900065030108</t>
  </si>
  <si>
    <t>สถาบันเทคโนโลยีนิวเคลียร์แห่งชาติ (องค์การมหาชน)</t>
  </si>
  <si>
    <r>
      <t xml:space="preserve">สัญญารับงบประมาณสนับสนุนความร่วมมือ
วิจัยภายใต้โครงการ TINI to University 2565 : 
โครงการการผลิตกระแสไฟฟ้าและการบำบัด
ทางชีวภาพของน้ำเสียชุมชนด้วยระบบบึง
ประดิษฐ์ร่วมกับเซลล์เชื้อเพลิงจุลินทรีย์ที่ใช้
แบคทีเรียทนรังสีแกมมาเป็นตัวเร่งปฏิกิริยา
ชีวภาพ งวดที่ 1
</t>
    </r>
    <r>
      <rPr>
        <b/>
        <sz val="13"/>
        <color rgb="FFFF0000"/>
        <rFont val="Cordia New"/>
        <family val="2"/>
      </rPr>
      <t xml:space="preserve">วงเงินงบประมาณทั้งสิ้น 50,000 บาท </t>
    </r>
  </si>
  <si>
    <t>16/03/2565</t>
  </si>
  <si>
    <t>PR2-2565:15/12</t>
  </si>
  <si>
    <t>RV00020900065030138</t>
  </si>
  <si>
    <t>ผศ.ดร.อมรรัตน์ ถนนแก้ว</t>
  </si>
  <si>
    <t>เงินค่าธรรมเนียมอุดหนุนสถาบันให้
มหาวิทยาลัยทักษิณ เนื่องจากใช้บุคลากร
ของมหาวิทยาลัยเข้าร่วมดำเนินโครงการวิจัย 
(ภายใต้โครงการวิจัยบริหารจัดการของ
มหาวิทยาลัยสงขลานครินทร์ ซึ่งทางหน่วยงาน
ที่ร่วมไม่ได้จัดสรรงบดำเนินการสำหรับการวิจัยให้กับมหาวิทยาลัยทักษิณ) ตามสัญญาร่วมทุนภายใต้โครงการ การยกระดับการผลิตส่วนประกอบฟังก์ชั่นจากข้าวมีสีอัตลักษณ์ไทยสู่การใช้ประโยชน์เชิงพาณิชย์ : กรณีนำร่องข้าวสังข์หยด (ภายใต้แผนงาน การขับเคลื่อนเศรษฐกิจชีวภาพ-เศรษฐกิจหมุนเวียน-เศรษฐกิจสีเขียว)</t>
  </si>
  <si>
    <t>18/03/2565</t>
  </si>
  <si>
    <t>PR2-2565:15/22</t>
  </si>
  <si>
    <t>RV00020900065030160</t>
  </si>
  <si>
    <t>อาจารย์ ดร.การะเกด แก้วใหญ่</t>
  </si>
  <si>
    <t>สำนักงานพัฒนา
วิทยาศาสตร์และเทคโนโลยี
แห่งชาติ (สวทช.)</t>
  </si>
  <si>
    <r>
      <t xml:space="preserve">ข้อตกลงเลขที่ FDA-CO-2563-12853-TH 
สำหรับโครงการ กลูโคสเซนเซอร์ชนิดไม่ใช้
เอนไซม์ที่สร้างจากโครงสร้างนาโนคอปเปอร์
ออกไซด์ งวดที่ 2
</t>
    </r>
    <r>
      <rPr>
        <b/>
        <sz val="13"/>
        <color rgb="FFFF0000"/>
        <rFont val="Cordia New"/>
        <family val="2"/>
      </rPr>
      <t xml:space="preserve">งบประมาณทั้งสิ้น 250,000.00 บาท </t>
    </r>
    <r>
      <rPr>
        <sz val="13"/>
        <color rgb="FFFF0000"/>
        <rFont val="Cordia New"/>
        <family val="2"/>
      </rPr>
      <t xml:space="preserve">
(งบบริหารจัดการจำนวนเงิน 30,000 บ.)</t>
    </r>
  </si>
  <si>
    <t>21/03/2565</t>
  </si>
  <si>
    <t>PR2-2565:15/26</t>
  </si>
  <si>
    <t>RV00020900065030164</t>
  </si>
  <si>
    <t>ผู้ช่วยศาสตราจารย์ถาวร จันทโชติ</t>
  </si>
  <si>
    <r>
      <t xml:space="preserve">ตามสัญญาเลขที่ A13F640040 ของ สัญญา
ให้ทุนโครงการ การจัดการเชิงพื้นที่ด้วย
นวัตกรรมเพื่อเพิ่มประสิทธิภาพการผลิตและ
ยกระดับผลิตภัณฑ์ปลาสามน้ำในเขตพื้นที่
ลุ่มทะเลสาบสงขลา งวดที่ 2 
</t>
    </r>
    <r>
      <rPr>
        <b/>
        <sz val="13"/>
        <color rgb="FFFF0000"/>
        <rFont val="Cordia New"/>
        <family val="2"/>
      </rPr>
      <t xml:space="preserve">งบประมาณทั้งสิ้น 4,828,000 บาท </t>
    </r>
    <r>
      <rPr>
        <sz val="13"/>
        <color theme="1"/>
        <rFont val="Cordia New"/>
        <family val="2"/>
      </rPr>
      <t xml:space="preserve"> 
</t>
    </r>
    <r>
      <rPr>
        <b/>
        <sz val="13"/>
        <color rgb="FFFF0000"/>
        <rFont val="Cordia New"/>
        <family val="2"/>
      </rPr>
      <t>หมายเหตุ : งวดที่ 1 = 2,385,900 บาท ไม่ได้นำส่งมหาวิทยาลัย</t>
    </r>
  </si>
  <si>
    <t>23/03/2565</t>
  </si>
  <si>
    <t>PR2-2565:15/44</t>
  </si>
  <si>
    <t>RV00020900065030184</t>
  </si>
  <si>
    <r>
      <t xml:space="preserve">ตามสัญญาเลขที่ C10F640030 ซึ่งเป็นสัญญา
ร่วมทุนระหว่างบริษัท แคปแม็กซ์ จำกัด กับ
มหาวิทยาลัยทักษิณ โครงการการพัฒนาสูตร
อาหารเสริมที่เหมาะสมของเบต้ากลูแคนเพื่อ
เพิ่มประสิทธิภาพการยับยั้งการออกอาหาร
ของไวรัสโรคเริ่ม แผนงาน การขับเคลื่อน
เศรษฐกิจชีวภาพเศรษฐกิจหมุนเวียน-
เศรษฐกิจสีเขียว (BCG in Action) งวดที่ 2 </t>
    </r>
    <r>
      <rPr>
        <b/>
        <sz val="13"/>
        <color rgb="FFFF0000"/>
        <rFont val="Cordia New"/>
        <family val="2"/>
      </rPr>
      <t xml:space="preserve">งบประมาณทั้งสิ้น 2,617,913 บาท </t>
    </r>
  </si>
  <si>
    <t>PR2-2565:16/49</t>
  </si>
  <si>
    <t>RV00020900065030228</t>
  </si>
  <si>
    <t xml:space="preserve">อาจารย์ ดร.ธวัชชัย คังฆะมะโณ </t>
  </si>
  <si>
    <t>สำนักงานพัฒนา
วิทยาศาสตร์และ
เทคโนโลยีแห่งชาติ</t>
  </si>
  <si>
    <r>
      <t xml:space="preserve">ข้อตกลงร่วมที่ JRA-CO-2563-23089-TH 
ในโครงการวิจัยเรื่อง กลูโคสคัลเลอร์ริเมตริก
ไบโอนเซนเซอร์โดยอาศัยการเกิดสาร
ประกอบเชิงซ้อนระหว่างไอร์ออน (III) และ
ไทโอไซยาเนตไอออนจากปฏิกิริยาของเฟนตัน
งวดที่ 1 (งบบริหารจัดการ 30,000.00 บาท)
</t>
    </r>
    <r>
      <rPr>
        <b/>
        <sz val="13"/>
        <color rgb="FFFF0000"/>
        <rFont val="Cordia New"/>
        <family val="2"/>
      </rPr>
      <t>วงเงินตามสัญญา 250,000 บาท</t>
    </r>
    <r>
      <rPr>
        <sz val="13"/>
        <color rgb="FFFF0000"/>
        <rFont val="Cordia New"/>
        <family val="2"/>
      </rPr>
      <t xml:space="preserve">  </t>
    </r>
  </si>
  <si>
    <t>08/04/2565</t>
  </si>
  <si>
    <t>PR2-2565:17/45</t>
  </si>
  <si>
    <t>RV00020900065040089</t>
  </si>
  <si>
    <t>DSM NUTRITIONAL 
PRODUCTS (THAILAND) 
Ltd.</t>
  </si>
  <si>
    <r>
      <t xml:space="preserve">เงินสนับสนุนการวิจัย เรื่อง Shrimp histological 
preparation and histological study งวดที่ 1
</t>
    </r>
    <r>
      <rPr>
        <b/>
        <sz val="13"/>
        <color rgb="FFFF0000"/>
        <rFont val="Cordia New"/>
        <family val="2"/>
      </rPr>
      <t xml:space="preserve">งบประมาณทั้งสิ้น 201,250.00 บาท </t>
    </r>
  </si>
  <si>
    <t>05/05/2565</t>
  </si>
  <si>
    <t>PR2-2565:20/3</t>
  </si>
  <si>
    <t>RV00020900065050037</t>
  </si>
  <si>
    <r>
      <t xml:space="preserve">ทุนอุดหนุนการทำกิจกรรมส่งเสริมและ
สนับสนุนการวิจัยและนวัตกรรม เรื่อง 
การพัฒนาการผลิตไก่คอล่อนเชิงพาณิชย์ในจังหวัดพัทลุง งวดที่ 3
</t>
    </r>
    <r>
      <rPr>
        <b/>
        <sz val="13"/>
        <color rgb="FFFF0000"/>
        <rFont val="Cordia New"/>
        <family val="2"/>
      </rPr>
      <t xml:space="preserve">วงเงินทั้งสิ้น 650,000 บาท </t>
    </r>
  </si>
  <si>
    <t>PR2-2565:22/5</t>
  </si>
  <si>
    <t>RV00020900065050116</t>
  </si>
  <si>
    <t>บริษัท BASF New
 Business Gmbh</t>
  </si>
  <si>
    <r>
      <t xml:space="preserve">เงินสนับสนุนการวิจัยจากประเทศเยอรมัน 
เรื่อง The effects of phytase, glucanase, mannanase and xylanase and their mixture 
on grouth, carcass composition and nutrient 
digestibility in Nile tilapia Shrimp histological 
preparation and histological study
</t>
    </r>
    <r>
      <rPr>
        <b/>
        <sz val="13"/>
        <color rgb="FFFF0000"/>
        <rFont val="Cordia New"/>
        <family val="2"/>
      </rPr>
      <t xml:space="preserve">งบประมาณทั้งสิ้น 500,000.00 บาท </t>
    </r>
  </si>
  <si>
    <t>24/05/2565</t>
  </si>
  <si>
    <t>PR2-2565:24/26</t>
  </si>
  <si>
    <t>RV00020900065050189</t>
  </si>
  <si>
    <r>
      <t xml:space="preserve">ทุนอุดหนุนการทำกิจกรรมส่งเสริมและ
สนับสนุนการวิจัยและนวัตกรรม เรื่อง 
การเพาะเลี้ยงปลาก้างพระร่วง (Kryptopterus 
Vitreolus) ในโรงเพาะฟัก และการพัฒนาเป็นปลาสวยงามเพื่อการส่งออก 
เงินประกันผลงานงวดที่ 1 - 3
</t>
    </r>
    <r>
      <rPr>
        <b/>
        <sz val="13"/>
        <color rgb="FFFF0000"/>
        <rFont val="Cordia New"/>
        <family val="2"/>
      </rPr>
      <t>วงเงินทั้งสิ้น 550,000 บาท</t>
    </r>
  </si>
  <si>
    <t>PR2-2565:24/33</t>
  </si>
  <si>
    <t>RV00020900065050220</t>
  </si>
  <si>
    <r>
      <t xml:space="preserve">ตามสัญญาที่ N24A650528 สัญญารับทุน
อุดหนุนการทำกิจกรรมส่งเสริมและสนับสนุน
การวิจัยและนวัตกรรม เรื่อง การเพาะเลี้ยงปลา
ก้างพระร่วง (Kryptopterus Vitreolus) ใน
โรงเพาะฟัก และการพัฒนาเป็นปลาสวยงามเพื่อการส่งออก (ปีที่ 2) งวดที่ 1
</t>
    </r>
    <r>
      <rPr>
        <b/>
        <sz val="13"/>
        <color rgb="FFFF0000"/>
        <rFont val="Cordia New"/>
        <family val="2"/>
      </rPr>
      <t xml:space="preserve">วงเงินทั้งสิ้น 420,000 บาท </t>
    </r>
  </si>
  <si>
    <t>27/05/2565</t>
  </si>
  <si>
    <t>PR2-2565:25/31</t>
  </si>
  <si>
    <t>RV00020900065050249</t>
  </si>
  <si>
    <r>
      <t xml:space="preserve">ตามสัญญที่ N24B650299 สัญญารับทุน
อุดหนุนการทำกิจกรรมส่งเสริมและสนับสนุน
การวิจัยและนวัตกรรม เรื่อง การพัฒนาระบบ
การผลิตไก่คอล่อนสำหรับเกษตรกรใน
อำเภอควนขนุน จังหวัดพัทลุง งวดที่ 1
</t>
    </r>
    <r>
      <rPr>
        <b/>
        <sz val="13"/>
        <color rgb="FFFF0000"/>
        <rFont val="Cordia New"/>
        <family val="2"/>
      </rPr>
      <t xml:space="preserve">วงเงินทั้งสิ้น 400,000 บาท </t>
    </r>
  </si>
  <si>
    <t>สำหรับปีงบประมาณ 2565  ระยะเวลาดำเนินการ 1  ตุลาคม 2564  สิ้นสุด 31 พฤษภาคม 2565</t>
  </si>
  <si>
    <t>รวมยอดเงินรับรายได้ประเภททุนสนับสนุนเพื่อการวิจัยระหว่างเดือนตุลาคม 2564 - พฤษภาคม 2565 เป็นเงินทั้งสิ้น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</si>
</sst>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dd/mm/yyyy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4"/>
      <color indexed="8"/>
      <name val="Angsana New"/>
      <family val="1"/>
    </font>
    <font>
      <sz val="16"/>
      <name val="Angsana New"/>
      <family val="1"/>
    </font>
    <font>
      <sz val="10"/>
      <name val="Arial"/>
      <family val="2"/>
    </font>
    <font>
      <sz val="12"/>
      <name val="Angsana New"/>
      <family val="1"/>
    </font>
    <font>
      <b/>
      <sz val="14.5"/>
      <color theme="1"/>
      <name val="Cordia New"/>
      <family val="2"/>
    </font>
    <font>
      <sz val="13"/>
      <color theme="1"/>
      <name val="Cordia New"/>
      <family val="2"/>
    </font>
    <font>
      <b/>
      <sz val="13"/>
      <color theme="1"/>
      <name val="Cordia New"/>
      <family val="2"/>
    </font>
    <font>
      <b/>
      <sz val="13"/>
      <color rgb="FF000000"/>
      <name val="Cordia New"/>
      <family val="2"/>
    </font>
    <font>
      <b/>
      <u/>
      <sz val="13"/>
      <color theme="1"/>
      <name val="Cordia New"/>
      <family val="2"/>
    </font>
    <font>
      <b/>
      <sz val="13"/>
      <name val="Cordia New"/>
      <family val="2"/>
    </font>
    <font>
      <b/>
      <sz val="13"/>
      <color rgb="FFFF0000"/>
      <name val="Cordia New"/>
      <family val="2"/>
    </font>
    <font>
      <sz val="10"/>
      <color indexed="8"/>
      <name val="Arial"/>
      <family val="2"/>
    </font>
    <font>
      <sz val="14.5"/>
      <color theme="1"/>
      <name val="Cordia New"/>
      <family val="2"/>
    </font>
    <font>
      <b/>
      <sz val="13"/>
      <color rgb="FF0000CC"/>
      <name val="Cordia New"/>
      <family val="2"/>
    </font>
    <font>
      <sz val="13"/>
      <color rgb="FFFF0000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6" fillId="0" borderId="0">
      <alignment vertical="top"/>
    </xf>
  </cellStyleXfs>
  <cellXfs count="169">
    <xf numFmtId="0" fontId="0" fillId="0" borderId="0" xfId="0"/>
    <xf numFmtId="0" fontId="2" fillId="0" borderId="0" xfId="0" applyFont="1" applyFill="1" applyAlignment="1"/>
    <xf numFmtId="0" fontId="3" fillId="3" borderId="1" xfId="0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43" fontId="3" fillId="0" borderId="1" xfId="1" applyNumberFormat="1" applyFont="1" applyFill="1" applyBorder="1" applyAlignment="1" applyProtection="1">
      <alignment horizontal="left"/>
    </xf>
    <xf numFmtId="0" fontId="4" fillId="0" borderId="0" xfId="0" applyFont="1" applyAlignment="1"/>
    <xf numFmtId="0" fontId="4" fillId="0" borderId="0" xfId="0" applyFont="1" applyFill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4" fillId="0" borderId="1" xfId="0" applyFont="1" applyBorder="1" applyAlignment="1">
      <alignment wrapText="1"/>
    </xf>
    <xf numFmtId="43" fontId="3" fillId="0" borderId="8" xfId="1" applyNumberFormat="1" applyFont="1" applyBorder="1" applyAlignment="1" applyProtection="1"/>
    <xf numFmtId="0" fontId="3" fillId="0" borderId="0" xfId="0" applyFont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43" fontId="3" fillId="0" borderId="0" xfId="1" applyNumberFormat="1" applyFont="1" applyBorder="1" applyAlignment="1" applyProtection="1"/>
    <xf numFmtId="49" fontId="3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>
      <alignment vertical="top" wrapText="1"/>
    </xf>
    <xf numFmtId="43" fontId="3" fillId="0" borderId="1" xfId="1" applyNumberFormat="1" applyFont="1" applyFill="1" applyBorder="1" applyAlignment="1" applyProtection="1">
      <alignment horizontal="left" vertical="top"/>
    </xf>
    <xf numFmtId="0" fontId="4" fillId="0" borderId="0" xfId="0" applyFont="1" applyAlignment="1">
      <alignment vertical="top"/>
    </xf>
    <xf numFmtId="0" fontId="8" fillId="0" borderId="0" xfId="0" applyFont="1" applyFill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3" fontId="10" fillId="0" borderId="0" xfId="1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4" fillId="2" borderId="21" xfId="0" applyNumberFormat="1" applyFont="1" applyFill="1" applyBorder="1" applyAlignment="1">
      <alignment horizontal="left" vertical="center"/>
    </xf>
    <xf numFmtId="0" fontId="14" fillId="2" borderId="11" xfId="0" applyNumberFormat="1" applyFont="1" applyFill="1" applyBorder="1" applyAlignment="1">
      <alignment horizontal="center" vertical="center"/>
    </xf>
    <xf numFmtId="0" fontId="14" fillId="2" borderId="11" xfId="0" applyNumberFormat="1" applyFont="1" applyFill="1" applyBorder="1" applyAlignment="1">
      <alignment horizontal="left" vertical="center"/>
    </xf>
    <xf numFmtId="0" fontId="14" fillId="2" borderId="11" xfId="0" applyNumberFormat="1" applyFont="1" applyFill="1" applyBorder="1" applyAlignment="1">
      <alignment vertical="center"/>
    </xf>
    <xf numFmtId="43" fontId="14" fillId="2" borderId="1" xfId="1" applyFont="1" applyFill="1" applyBorder="1" applyAlignment="1">
      <alignment vertical="center"/>
    </xf>
    <xf numFmtId="43" fontId="14" fillId="2" borderId="22" xfId="1" applyFont="1" applyFill="1" applyBorder="1" applyAlignment="1">
      <alignment vertical="center"/>
    </xf>
    <xf numFmtId="0" fontId="10" fillId="0" borderId="2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shrinkToFit="1"/>
    </xf>
    <xf numFmtId="0" fontId="10" fillId="0" borderId="7" xfId="0" applyFont="1" applyBorder="1" applyAlignment="1">
      <alignment horizontal="center" vertical="top" wrapText="1" shrinkToFit="1"/>
    </xf>
    <xf numFmtId="43" fontId="10" fillId="0" borderId="7" xfId="1" applyFont="1" applyBorder="1" applyAlignment="1">
      <alignment vertical="top" wrapText="1"/>
    </xf>
    <xf numFmtId="43" fontId="10" fillId="0" borderId="6" xfId="1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43" fontId="10" fillId="0" borderId="24" xfId="1" applyFont="1" applyBorder="1" applyAlignment="1">
      <alignment vertical="top" wrapText="1"/>
    </xf>
    <xf numFmtId="0" fontId="10" fillId="0" borderId="6" xfId="0" applyFont="1" applyBorder="1" applyAlignment="1">
      <alignment horizontal="center" vertical="top" shrinkToFit="1"/>
    </xf>
    <xf numFmtId="0" fontId="10" fillId="0" borderId="6" xfId="0" applyFont="1" applyBorder="1" applyAlignment="1">
      <alignment horizontal="center" vertical="top" wrapText="1" shrinkToFit="1"/>
    </xf>
    <xf numFmtId="0" fontId="10" fillId="0" borderId="25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43" fontId="10" fillId="0" borderId="1" xfId="1" applyFont="1" applyBorder="1" applyAlignment="1">
      <alignment vertical="top"/>
    </xf>
    <xf numFmtId="43" fontId="10" fillId="0" borderId="22" xfId="1" applyFont="1" applyBorder="1" applyAlignment="1">
      <alignment vertical="top"/>
    </xf>
    <xf numFmtId="0" fontId="10" fillId="0" borderId="0" xfId="0" applyFont="1" applyAlignment="1">
      <alignment vertical="top"/>
    </xf>
    <xf numFmtId="43" fontId="11" fillId="0" borderId="29" xfId="1" applyFont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3" fontId="10" fillId="0" borderId="0" xfId="1" applyFont="1"/>
    <xf numFmtId="43" fontId="17" fillId="0" borderId="0" xfId="1" applyFont="1" applyBorder="1" applyAlignment="1">
      <alignment vertical="center"/>
    </xf>
    <xf numFmtId="43" fontId="11" fillId="0" borderId="29" xfId="1" applyFont="1" applyFill="1" applyBorder="1" applyAlignment="1">
      <alignment vertical="center" shrinkToFit="1"/>
    </xf>
    <xf numFmtId="43" fontId="11" fillId="0" borderId="32" xfId="1" applyFont="1" applyBorder="1" applyAlignment="1">
      <alignment vertical="center" shrinkToFit="1"/>
    </xf>
    <xf numFmtId="0" fontId="10" fillId="0" borderId="0" xfId="0" applyFont="1" applyAlignment="1"/>
    <xf numFmtId="0" fontId="10" fillId="0" borderId="7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2" xfId="0" applyFont="1" applyBorder="1" applyAlignment="1">
      <alignment vertical="top"/>
    </xf>
    <xf numFmtId="0" fontId="11" fillId="0" borderId="0" xfId="0" applyFont="1" applyAlignment="1"/>
    <xf numFmtId="0" fontId="10" fillId="0" borderId="0" xfId="0" applyFont="1" applyAlignment="1">
      <alignment horizontal="left" wrapText="1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vertical="top" wrapText="1"/>
    </xf>
    <xf numFmtId="43" fontId="10" fillId="0" borderId="30" xfId="1" applyFont="1" applyBorder="1" applyAlignment="1">
      <alignment vertical="top" wrapText="1"/>
    </xf>
    <xf numFmtId="43" fontId="15" fillId="0" borderId="30" xfId="1" applyFont="1" applyBorder="1" applyAlignment="1">
      <alignment horizontal="center" vertical="top" wrapText="1"/>
    </xf>
    <xf numFmtId="187" fontId="14" fillId="2" borderId="11" xfId="0" applyNumberFormat="1" applyFont="1" applyFill="1" applyBorder="1" applyAlignment="1">
      <alignment horizontal="center" vertical="center"/>
    </xf>
    <xf numFmtId="187" fontId="10" fillId="0" borderId="7" xfId="0" applyNumberFormat="1" applyFont="1" applyBorder="1" applyAlignment="1">
      <alignment horizontal="center" vertical="top" shrinkToFit="1"/>
    </xf>
    <xf numFmtId="187" fontId="10" fillId="0" borderId="6" xfId="0" applyNumberFormat="1" applyFont="1" applyBorder="1" applyAlignment="1">
      <alignment horizontal="center" vertical="top" shrinkToFit="1"/>
    </xf>
    <xf numFmtId="187" fontId="10" fillId="0" borderId="34" xfId="0" applyNumberFormat="1" applyFont="1" applyBorder="1" applyAlignment="1">
      <alignment horizontal="center" vertical="top" shrinkToFit="1"/>
    </xf>
    <xf numFmtId="187" fontId="10" fillId="0" borderId="2" xfId="0" applyNumberFormat="1" applyFont="1" applyBorder="1" applyAlignment="1">
      <alignment horizontal="center" vertical="top"/>
    </xf>
    <xf numFmtId="187" fontId="10" fillId="0" borderId="0" xfId="0" applyNumberFormat="1" applyFont="1" applyAlignment="1">
      <alignment horizontal="center"/>
    </xf>
    <xf numFmtId="43" fontId="10" fillId="0" borderId="0" xfId="1" applyFont="1" applyAlignment="1"/>
    <xf numFmtId="0" fontId="11" fillId="0" borderId="0" xfId="0" applyFont="1" applyAlignment="1">
      <alignment vertical="top"/>
    </xf>
    <xf numFmtId="0" fontId="10" fillId="0" borderId="23" xfId="0" applyFont="1" applyBorder="1" applyAlignment="1">
      <alignment horizontal="center" vertical="top"/>
    </xf>
    <xf numFmtId="43" fontId="10" fillId="0" borderId="7" xfId="1" applyFont="1" applyBorder="1" applyAlignment="1">
      <alignment vertical="top"/>
    </xf>
    <xf numFmtId="43" fontId="10" fillId="0" borderId="6" xfId="1" applyFont="1" applyBorder="1" applyAlignment="1">
      <alignment vertical="top"/>
    </xf>
    <xf numFmtId="43" fontId="10" fillId="0" borderId="24" xfId="1" applyFont="1" applyBorder="1" applyAlignment="1">
      <alignment vertical="top"/>
    </xf>
    <xf numFmtId="0" fontId="15" fillId="0" borderId="7" xfId="0" applyFont="1" applyBorder="1" applyAlignment="1">
      <alignment horizontal="center" vertical="top" shrinkToFit="1"/>
    </xf>
    <xf numFmtId="43" fontId="10" fillId="0" borderId="30" xfId="1" applyFont="1" applyBorder="1" applyAlignment="1">
      <alignment vertical="top"/>
    </xf>
    <xf numFmtId="43" fontId="10" fillId="0" borderId="6" xfId="1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 shrinkToFit="1"/>
    </xf>
    <xf numFmtId="0" fontId="15" fillId="0" borderId="6" xfId="0" applyFont="1" applyBorder="1" applyAlignment="1">
      <alignment horizontal="center" vertical="top" shrinkToFit="1"/>
    </xf>
    <xf numFmtId="0" fontId="10" fillId="0" borderId="31" xfId="0" applyFont="1" applyBorder="1" applyAlignment="1">
      <alignment horizontal="center" vertical="top"/>
    </xf>
    <xf numFmtId="43" fontId="15" fillId="0" borderId="30" xfId="1" applyFont="1" applyBorder="1" applyAlignment="1">
      <alignment horizontal="center" vertical="top"/>
    </xf>
    <xf numFmtId="0" fontId="10" fillId="0" borderId="33" xfId="0" applyFont="1" applyBorder="1" applyAlignment="1">
      <alignment horizontal="center" vertical="top"/>
    </xf>
    <xf numFmtId="0" fontId="15" fillId="0" borderId="34" xfId="0" applyFont="1" applyBorder="1" applyAlignment="1">
      <alignment horizontal="center" vertical="top" shrinkToFit="1"/>
    </xf>
    <xf numFmtId="0" fontId="10" fillId="0" borderId="34" xfId="0" applyFont="1" applyBorder="1" applyAlignment="1">
      <alignment horizontal="center" vertical="top" shrinkToFit="1"/>
    </xf>
    <xf numFmtId="0" fontId="10" fillId="0" borderId="34" xfId="0" applyFont="1" applyBorder="1" applyAlignment="1">
      <alignment horizontal="left" vertical="top"/>
    </xf>
    <xf numFmtId="43" fontId="10" fillId="0" borderId="34" xfId="1" applyFont="1" applyBorder="1" applyAlignment="1">
      <alignment vertical="top"/>
    </xf>
    <xf numFmtId="43" fontId="10" fillId="0" borderId="35" xfId="1" applyFont="1" applyBorder="1" applyAlignment="1">
      <alignment vertical="top"/>
    </xf>
    <xf numFmtId="187" fontId="10" fillId="0" borderId="0" xfId="0" applyNumberFormat="1" applyFont="1" applyAlignment="1">
      <alignment horizontal="center" wrapText="1"/>
    </xf>
    <xf numFmtId="0" fontId="15" fillId="0" borderId="7" xfId="0" applyFont="1" applyBorder="1" applyAlignment="1">
      <alignment horizontal="center" vertical="top" wrapText="1" shrinkToFit="1"/>
    </xf>
    <xf numFmtId="0" fontId="10" fillId="0" borderId="36" xfId="0" applyFont="1" applyBorder="1" applyAlignment="1">
      <alignment horizontal="center" vertical="top"/>
    </xf>
    <xf numFmtId="187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43" fontId="15" fillId="0" borderId="6" xfId="1" applyFont="1" applyBorder="1" applyAlignment="1">
      <alignment horizontal="center" vertical="top" wrapText="1"/>
    </xf>
    <xf numFmtId="0" fontId="10" fillId="0" borderId="37" xfId="0" applyFont="1" applyBorder="1" applyAlignment="1">
      <alignment horizontal="center" vertical="top" wrapText="1"/>
    </xf>
    <xf numFmtId="187" fontId="10" fillId="0" borderId="38" xfId="0" applyNumberFormat="1" applyFont="1" applyBorder="1" applyAlignment="1">
      <alignment horizontal="center" vertical="top" shrinkToFit="1"/>
    </xf>
    <xf numFmtId="0" fontId="10" fillId="0" borderId="38" xfId="0" applyFont="1" applyBorder="1" applyAlignment="1">
      <alignment horizontal="center" vertical="top" shrinkToFit="1"/>
    </xf>
    <xf numFmtId="0" fontId="10" fillId="0" borderId="38" xfId="0" applyFont="1" applyBorder="1" applyAlignment="1">
      <alignment horizontal="center" vertical="top" wrapText="1" shrinkToFit="1"/>
    </xf>
    <xf numFmtId="0" fontId="10" fillId="0" borderId="38" xfId="0" applyFont="1" applyBorder="1" applyAlignment="1">
      <alignment horizontal="left" vertical="top" wrapText="1"/>
    </xf>
    <xf numFmtId="0" fontId="10" fillId="0" borderId="38" xfId="0" applyFont="1" applyBorder="1" applyAlignment="1">
      <alignment vertical="top" wrapText="1"/>
    </xf>
    <xf numFmtId="43" fontId="10" fillId="0" borderId="38" xfId="1" applyFont="1" applyBorder="1" applyAlignment="1">
      <alignment vertical="top" wrapText="1"/>
    </xf>
    <xf numFmtId="43" fontId="10" fillId="0" borderId="39" xfId="1" applyFont="1" applyBorder="1" applyAlignment="1">
      <alignment vertical="top" wrapText="1"/>
    </xf>
    <xf numFmtId="0" fontId="10" fillId="0" borderId="31" xfId="0" applyFont="1" applyBorder="1" applyAlignment="1">
      <alignment horizontal="center" vertical="top" wrapText="1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11" fillId="4" borderId="12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187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43" fontId="11" fillId="4" borderId="1" xfId="1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3" fontId="17" fillId="0" borderId="0" xfId="1" applyFont="1" applyBorder="1" applyAlignment="1">
      <alignment horizontal="center" vertical="center"/>
    </xf>
    <xf numFmtId="4" fontId="12" fillId="4" borderId="3" xfId="2" applyNumberFormat="1" applyFont="1" applyFill="1" applyBorder="1" applyAlignment="1">
      <alignment horizontal="center" vertical="top" wrapText="1"/>
    </xf>
    <xf numFmtId="4" fontId="12" fillId="4" borderId="11" xfId="2" applyNumberFormat="1" applyFont="1" applyFill="1" applyBorder="1" applyAlignment="1">
      <alignment horizontal="center" vertical="top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4" fontId="12" fillId="4" borderId="13" xfId="2" applyNumberFormat="1" applyFont="1" applyFill="1" applyBorder="1" applyAlignment="1">
      <alignment horizontal="center" vertical="center" wrapText="1"/>
    </xf>
    <xf numFmtId="4" fontId="12" fillId="4" borderId="14" xfId="2" applyNumberFormat="1" applyFont="1" applyFill="1" applyBorder="1" applyAlignment="1">
      <alignment horizontal="center" vertical="center" wrapText="1"/>
    </xf>
    <xf numFmtId="4" fontId="12" fillId="4" borderId="15" xfId="2" applyNumberFormat="1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187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" fontId="12" fillId="4" borderId="4" xfId="2" applyNumberFormat="1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43" fontId="11" fillId="4" borderId="1" xfId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vertical="center" wrapText="1"/>
    </xf>
    <xf numFmtId="14" fontId="10" fillId="0" borderId="6" xfId="0" applyNumberFormat="1" applyFont="1" applyBorder="1" applyAlignment="1">
      <alignment vertical="top" wrapText="1"/>
    </xf>
    <xf numFmtId="14" fontId="10" fillId="0" borderId="34" xfId="0" applyNumberFormat="1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</cellXfs>
  <cellStyles count="4">
    <cellStyle name="Comma" xfId="1" builtinId="3"/>
    <cellStyle name="Normal" xfId="0" builtinId="0"/>
    <cellStyle name="ปกติ 2 2" xfId="2"/>
    <cellStyle name="ปกติ 4" xfId="3"/>
  </cellStyles>
  <dxfs count="0"/>
  <tableStyles count="0" defaultTableStyle="TableStyleMedium9" defaultPivotStyle="PivotStyleLight16"/>
  <colors>
    <mruColors>
      <color rgb="FF0000CC"/>
      <color rgb="FF99FFCC"/>
      <color rgb="FFCCCCFF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O33" sqref="O33"/>
    </sheetView>
  </sheetViews>
  <sheetFormatPr defaultRowHeight="23.25" x14ac:dyDescent="0.5"/>
  <cols>
    <col min="1" max="1" width="2.625" style="15" bestFit="1" customWidth="1"/>
    <col min="2" max="2" width="34.5" style="16" customWidth="1"/>
    <col min="3" max="5" width="11.5" style="17" customWidth="1"/>
    <col min="6" max="6" width="10.875" style="15" customWidth="1"/>
    <col min="7" max="8" width="11.5" style="15" customWidth="1"/>
    <col min="9" max="9" width="9.75" style="15" customWidth="1"/>
    <col min="10" max="10" width="9.875" style="15" customWidth="1"/>
    <col min="11" max="12" width="10.125" style="15" customWidth="1"/>
    <col min="13" max="13" width="11.5" style="15" customWidth="1"/>
    <col min="14" max="14" width="11.5" style="15" bestFit="1" customWidth="1"/>
    <col min="15" max="15" width="14.125" style="15" bestFit="1" customWidth="1"/>
    <col min="16" max="16384" width="9" style="15"/>
  </cols>
  <sheetData>
    <row r="1" spans="1:15" s="1" customFormat="1" x14ac:dyDescent="0.5">
      <c r="A1" s="121" t="s">
        <v>11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s="1" customFormat="1" x14ac:dyDescent="0.5">
      <c r="A2" s="121" t="s">
        <v>49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s="1" customFormat="1" x14ac:dyDescent="0.5">
      <c r="A3" s="122" t="s">
        <v>310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 s="4" customFormat="1" ht="21" x14ac:dyDescent="0.45">
      <c r="A4" s="2" t="s">
        <v>12</v>
      </c>
      <c r="B4" s="2" t="s">
        <v>13</v>
      </c>
      <c r="C4" s="23" t="s">
        <v>311</v>
      </c>
      <c r="D4" s="23" t="s">
        <v>312</v>
      </c>
      <c r="E4" s="23" t="s">
        <v>313</v>
      </c>
      <c r="F4" s="23" t="s">
        <v>314</v>
      </c>
      <c r="G4" s="23" t="s">
        <v>315</v>
      </c>
      <c r="H4" s="23" t="s">
        <v>316</v>
      </c>
      <c r="I4" s="23" t="s">
        <v>317</v>
      </c>
      <c r="J4" s="23" t="s">
        <v>318</v>
      </c>
      <c r="K4" s="23" t="s">
        <v>319</v>
      </c>
      <c r="L4" s="23" t="s">
        <v>320</v>
      </c>
      <c r="M4" s="23" t="s">
        <v>321</v>
      </c>
      <c r="N4" s="23" t="s">
        <v>322</v>
      </c>
      <c r="O4" s="3" t="s">
        <v>30</v>
      </c>
    </row>
    <row r="5" spans="1:15" s="8" customFormat="1" ht="21" x14ac:dyDescent="0.45">
      <c r="A5" s="5">
        <v>1</v>
      </c>
      <c r="B5" s="6" t="s">
        <v>1</v>
      </c>
      <c r="C5" s="24">
        <v>275000</v>
      </c>
      <c r="D5" s="24">
        <v>285000</v>
      </c>
      <c r="E5" s="24">
        <v>427500</v>
      </c>
      <c r="F5" s="24">
        <v>494915</v>
      </c>
      <c r="G5" s="24">
        <v>0</v>
      </c>
      <c r="H5" s="24">
        <v>0</v>
      </c>
      <c r="I5" s="24">
        <v>575000</v>
      </c>
      <c r="J5" s="24">
        <v>60000</v>
      </c>
      <c r="K5" s="24">
        <v>0</v>
      </c>
      <c r="L5" s="24">
        <v>560000</v>
      </c>
      <c r="M5" s="24">
        <v>0</v>
      </c>
      <c r="N5" s="24">
        <v>855000</v>
      </c>
      <c r="O5" s="7">
        <f>SUM(C5:N5)</f>
        <v>3532415</v>
      </c>
    </row>
    <row r="6" spans="1:15" s="8" customFormat="1" ht="21" x14ac:dyDescent="0.45">
      <c r="A6" s="5">
        <v>2</v>
      </c>
      <c r="B6" s="6" t="s">
        <v>3</v>
      </c>
      <c r="C6" s="24">
        <v>0</v>
      </c>
      <c r="D6" s="24">
        <v>0</v>
      </c>
      <c r="E6" s="24">
        <v>0</v>
      </c>
      <c r="F6" s="24">
        <v>247224.78</v>
      </c>
      <c r="G6" s="24">
        <v>0</v>
      </c>
      <c r="H6" s="24">
        <v>0</v>
      </c>
      <c r="I6" s="24">
        <v>0</v>
      </c>
      <c r="J6" s="24">
        <v>0</v>
      </c>
      <c r="K6" s="24">
        <v>399819.3</v>
      </c>
      <c r="L6" s="24">
        <v>94908.260000000009</v>
      </c>
      <c r="M6" s="24">
        <v>0</v>
      </c>
      <c r="N6" s="24">
        <v>7491.66</v>
      </c>
      <c r="O6" s="7">
        <f t="shared" ref="O6:O32" si="0">SUM(C6:N6)</f>
        <v>749444</v>
      </c>
    </row>
    <row r="7" spans="1:15" s="9" customFormat="1" ht="21" x14ac:dyDescent="0.45">
      <c r="A7" s="5">
        <v>3</v>
      </c>
      <c r="B7" s="6" t="s">
        <v>6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915700</v>
      </c>
      <c r="O7" s="7">
        <f t="shared" si="0"/>
        <v>915700</v>
      </c>
    </row>
    <row r="8" spans="1:15" s="8" customFormat="1" ht="21" x14ac:dyDescent="0.45">
      <c r="A8" s="5">
        <v>4</v>
      </c>
      <c r="B8" s="6" t="s">
        <v>4</v>
      </c>
      <c r="C8" s="24">
        <v>0</v>
      </c>
      <c r="D8" s="24">
        <v>0</v>
      </c>
      <c r="E8" s="24">
        <v>1210000</v>
      </c>
      <c r="F8" s="24">
        <v>47750</v>
      </c>
      <c r="G8" s="24">
        <v>0</v>
      </c>
      <c r="H8" s="24">
        <v>951900</v>
      </c>
      <c r="I8" s="24">
        <v>39546</v>
      </c>
      <c r="J8" s="24">
        <v>10000</v>
      </c>
      <c r="K8" s="24">
        <v>956000</v>
      </c>
      <c r="L8" s="24">
        <v>1216000</v>
      </c>
      <c r="M8" s="24">
        <v>0</v>
      </c>
      <c r="N8" s="24">
        <v>794865</v>
      </c>
      <c r="O8" s="7">
        <f t="shared" si="0"/>
        <v>5226061</v>
      </c>
    </row>
    <row r="9" spans="1:15" s="8" customFormat="1" ht="21" x14ac:dyDescent="0.45">
      <c r="A9" s="5">
        <v>5</v>
      </c>
      <c r="B9" s="6" t="s">
        <v>7</v>
      </c>
      <c r="C9" s="24">
        <v>55210</v>
      </c>
      <c r="D9" s="24">
        <v>0</v>
      </c>
      <c r="E9" s="24">
        <v>300000</v>
      </c>
      <c r="F9" s="24">
        <v>3718890</v>
      </c>
      <c r="G9" s="24">
        <v>170000</v>
      </c>
      <c r="H9" s="24">
        <v>408000</v>
      </c>
      <c r="I9" s="24">
        <v>671350</v>
      </c>
      <c r="J9" s="24">
        <v>50000</v>
      </c>
      <c r="K9" s="24">
        <v>0</v>
      </c>
      <c r="L9" s="24">
        <v>0</v>
      </c>
      <c r="M9" s="24">
        <v>0</v>
      </c>
      <c r="N9" s="24">
        <v>0</v>
      </c>
      <c r="O9" s="7">
        <f t="shared" si="0"/>
        <v>5373450</v>
      </c>
    </row>
    <row r="10" spans="1:15" s="8" customFormat="1" ht="21" x14ac:dyDescent="0.45">
      <c r="A10" s="5">
        <v>6</v>
      </c>
      <c r="B10" s="10" t="s">
        <v>5</v>
      </c>
      <c r="C10" s="24">
        <v>320725</v>
      </c>
      <c r="D10" s="24">
        <v>0</v>
      </c>
      <c r="E10" s="24">
        <v>0</v>
      </c>
      <c r="F10" s="24">
        <v>426690</v>
      </c>
      <c r="G10" s="24">
        <v>0</v>
      </c>
      <c r="H10" s="24">
        <v>0</v>
      </c>
      <c r="I10" s="24">
        <v>0</v>
      </c>
      <c r="J10" s="24">
        <v>0</v>
      </c>
      <c r="K10" s="24">
        <v>312000</v>
      </c>
      <c r="L10" s="24">
        <v>0</v>
      </c>
      <c r="M10" s="24">
        <v>0</v>
      </c>
      <c r="N10" s="24">
        <v>0</v>
      </c>
      <c r="O10" s="7">
        <f t="shared" si="0"/>
        <v>1059415</v>
      </c>
    </row>
    <row r="11" spans="1:15" s="8" customFormat="1" ht="21" x14ac:dyDescent="0.45">
      <c r="A11" s="5">
        <v>7</v>
      </c>
      <c r="B11" s="10" t="s">
        <v>14</v>
      </c>
      <c r="C11" s="24">
        <v>0</v>
      </c>
      <c r="D11" s="24">
        <v>0</v>
      </c>
      <c r="E11" s="24">
        <v>0</v>
      </c>
      <c r="F11" s="24">
        <v>1098871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201875</v>
      </c>
      <c r="O11" s="7">
        <f t="shared" si="0"/>
        <v>1300746</v>
      </c>
    </row>
    <row r="12" spans="1:15" s="8" customFormat="1" ht="21" x14ac:dyDescent="0.45">
      <c r="A12" s="5">
        <v>8</v>
      </c>
      <c r="B12" s="10" t="s">
        <v>2</v>
      </c>
      <c r="C12" s="24">
        <v>0</v>
      </c>
      <c r="D12" s="24">
        <v>20000</v>
      </c>
      <c r="E12" s="24">
        <v>2437413</v>
      </c>
      <c r="F12" s="24">
        <v>918975</v>
      </c>
      <c r="G12" s="24">
        <v>0</v>
      </c>
      <c r="H12" s="24">
        <v>490400</v>
      </c>
      <c r="I12" s="24">
        <v>36000</v>
      </c>
      <c r="J12" s="24">
        <v>0</v>
      </c>
      <c r="K12" s="24">
        <v>0</v>
      </c>
      <c r="L12" s="24">
        <v>956575</v>
      </c>
      <c r="M12" s="24">
        <v>120750</v>
      </c>
      <c r="N12" s="24">
        <v>707050</v>
      </c>
      <c r="O12" s="7">
        <f t="shared" si="0"/>
        <v>5687163</v>
      </c>
    </row>
    <row r="13" spans="1:15" s="8" customFormat="1" ht="21" x14ac:dyDescent="0.45">
      <c r="A13" s="5">
        <v>9</v>
      </c>
      <c r="B13" s="10" t="s">
        <v>15</v>
      </c>
      <c r="C13" s="24">
        <v>0</v>
      </c>
      <c r="D13" s="24">
        <v>0</v>
      </c>
      <c r="E13" s="24">
        <v>291000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7">
        <f t="shared" si="0"/>
        <v>291000</v>
      </c>
    </row>
    <row r="14" spans="1:15" s="8" customFormat="1" ht="21" x14ac:dyDescent="0.45">
      <c r="A14" s="5">
        <v>10</v>
      </c>
      <c r="B14" s="10" t="s">
        <v>52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51897.25</v>
      </c>
      <c r="J14" s="24">
        <v>0</v>
      </c>
      <c r="K14" s="24">
        <v>0</v>
      </c>
      <c r="L14" s="24">
        <v>1754193.75</v>
      </c>
      <c r="M14" s="24">
        <v>0</v>
      </c>
      <c r="N14" s="24">
        <v>0</v>
      </c>
      <c r="O14" s="7">
        <f t="shared" si="0"/>
        <v>1806091</v>
      </c>
    </row>
    <row r="15" spans="1:15" s="8" customFormat="1" ht="21" x14ac:dyDescent="0.45">
      <c r="A15" s="5">
        <v>11</v>
      </c>
      <c r="B15" s="10" t="s">
        <v>16</v>
      </c>
      <c r="C15" s="24">
        <v>0</v>
      </c>
      <c r="D15" s="24">
        <v>0</v>
      </c>
      <c r="E15" s="24">
        <v>0</v>
      </c>
      <c r="F15" s="24">
        <v>510115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7">
        <f t="shared" si="0"/>
        <v>510115</v>
      </c>
    </row>
    <row r="16" spans="1:15" s="8" customFormat="1" ht="21" x14ac:dyDescent="0.45">
      <c r="A16" s="5">
        <v>12</v>
      </c>
      <c r="B16" s="6" t="s">
        <v>17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7">
        <f t="shared" si="0"/>
        <v>0</v>
      </c>
    </row>
    <row r="17" spans="1:15" s="8" customFormat="1" ht="21" x14ac:dyDescent="0.45">
      <c r="A17" s="5">
        <v>13</v>
      </c>
      <c r="B17" s="6" t="s">
        <v>18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7">
        <f t="shared" si="0"/>
        <v>0</v>
      </c>
    </row>
    <row r="18" spans="1:15" s="8" customFormat="1" ht="21" x14ac:dyDescent="0.45">
      <c r="A18" s="5">
        <v>14</v>
      </c>
      <c r="B18" s="6" t="s">
        <v>19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7">
        <f t="shared" si="0"/>
        <v>0</v>
      </c>
    </row>
    <row r="19" spans="1:15" s="8" customFormat="1" ht="21" x14ac:dyDescent="0.45">
      <c r="A19" s="5">
        <v>15</v>
      </c>
      <c r="B19" s="11" t="s">
        <v>20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7">
        <f t="shared" si="0"/>
        <v>0</v>
      </c>
    </row>
    <row r="20" spans="1:15" s="8" customFormat="1" ht="21" x14ac:dyDescent="0.45">
      <c r="A20" s="5">
        <v>16</v>
      </c>
      <c r="B20" s="11" t="s">
        <v>21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7">
        <f t="shared" si="0"/>
        <v>0</v>
      </c>
    </row>
    <row r="21" spans="1:15" s="8" customFormat="1" ht="21" x14ac:dyDescent="0.45">
      <c r="A21" s="5">
        <v>17</v>
      </c>
      <c r="B21" s="6" t="s">
        <v>22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7">
        <f t="shared" si="0"/>
        <v>0</v>
      </c>
    </row>
    <row r="22" spans="1:15" s="8" customFormat="1" ht="21" x14ac:dyDescent="0.45">
      <c r="A22" s="5">
        <v>18</v>
      </c>
      <c r="B22" s="11" t="s">
        <v>9</v>
      </c>
      <c r="C22" s="24">
        <v>0</v>
      </c>
      <c r="D22" s="24">
        <v>0</v>
      </c>
      <c r="E22" s="24">
        <v>0</v>
      </c>
      <c r="F22" s="24">
        <v>6580000</v>
      </c>
      <c r="G22" s="24">
        <v>0</v>
      </c>
      <c r="H22" s="24">
        <v>0</v>
      </c>
      <c r="I22" s="24">
        <v>0</v>
      </c>
      <c r="J22" s="24">
        <v>150000</v>
      </c>
      <c r="K22" s="24">
        <v>0</v>
      </c>
      <c r="L22" s="24">
        <v>1000000</v>
      </c>
      <c r="M22" s="24">
        <v>0</v>
      </c>
      <c r="N22" s="24">
        <v>0</v>
      </c>
      <c r="O22" s="7">
        <f t="shared" si="0"/>
        <v>7730000</v>
      </c>
    </row>
    <row r="23" spans="1:15" s="8" customFormat="1" ht="21" x14ac:dyDescent="0.45">
      <c r="A23" s="5">
        <v>19</v>
      </c>
      <c r="B23" s="10" t="s">
        <v>10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7">
        <f t="shared" si="0"/>
        <v>0</v>
      </c>
    </row>
    <row r="24" spans="1:15" s="8" customFormat="1" ht="21" x14ac:dyDescent="0.45">
      <c r="A24" s="5">
        <v>20</v>
      </c>
      <c r="B24" s="10" t="s">
        <v>59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7">
        <f t="shared" si="0"/>
        <v>0</v>
      </c>
    </row>
    <row r="25" spans="1:15" s="8" customFormat="1" ht="21" x14ac:dyDescent="0.45">
      <c r="A25" s="5">
        <v>21</v>
      </c>
      <c r="B25" s="10" t="s">
        <v>23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7">
        <f t="shared" si="0"/>
        <v>0</v>
      </c>
    </row>
    <row r="26" spans="1:15" s="9" customFormat="1" ht="21" x14ac:dyDescent="0.45">
      <c r="A26" s="5">
        <v>22</v>
      </c>
      <c r="B26" s="6" t="s">
        <v>24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7">
        <f t="shared" si="0"/>
        <v>0</v>
      </c>
    </row>
    <row r="27" spans="1:15" s="8" customFormat="1" ht="21" x14ac:dyDescent="0.45">
      <c r="A27" s="5">
        <v>23</v>
      </c>
      <c r="B27" s="6" t="s">
        <v>25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7">
        <f t="shared" si="0"/>
        <v>0</v>
      </c>
    </row>
    <row r="28" spans="1:15" s="8" customFormat="1" ht="21" x14ac:dyDescent="0.45">
      <c r="A28" s="5">
        <v>24</v>
      </c>
      <c r="B28" s="11" t="s">
        <v>26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7">
        <f t="shared" si="0"/>
        <v>0</v>
      </c>
    </row>
    <row r="29" spans="1:15" s="8" customFormat="1" ht="21" x14ac:dyDescent="0.45">
      <c r="A29" s="5">
        <v>25</v>
      </c>
      <c r="B29" s="6" t="s">
        <v>27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7">
        <f t="shared" si="0"/>
        <v>0</v>
      </c>
    </row>
    <row r="30" spans="1:15" s="8" customFormat="1" ht="21" x14ac:dyDescent="0.45">
      <c r="A30" s="5">
        <v>26</v>
      </c>
      <c r="B30" s="12" t="s">
        <v>28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7">
        <f t="shared" si="0"/>
        <v>0</v>
      </c>
    </row>
    <row r="31" spans="1:15" s="8" customFormat="1" ht="21" x14ac:dyDescent="0.45">
      <c r="A31" s="5">
        <v>27</v>
      </c>
      <c r="B31" s="12" t="s">
        <v>8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7">
        <f t="shared" si="0"/>
        <v>0</v>
      </c>
    </row>
    <row r="32" spans="1:15" s="28" customFormat="1" ht="42" x14ac:dyDescent="0.2">
      <c r="A32" s="25">
        <v>28</v>
      </c>
      <c r="B32" s="26" t="s">
        <v>58</v>
      </c>
      <c r="C32" s="24">
        <v>0</v>
      </c>
      <c r="D32" s="24">
        <v>0</v>
      </c>
      <c r="E32" s="24">
        <v>0</v>
      </c>
      <c r="F32" s="24">
        <v>1354042.8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7">
        <f t="shared" si="0"/>
        <v>1354042.8</v>
      </c>
    </row>
    <row r="33" spans="1:15" s="14" customFormat="1" ht="21.75" thickBot="1" x14ac:dyDescent="0.5">
      <c r="A33" s="123" t="s">
        <v>29</v>
      </c>
      <c r="B33" s="124"/>
      <c r="C33" s="13">
        <f>SUM(C5:C32)</f>
        <v>650935</v>
      </c>
      <c r="D33" s="13">
        <f t="shared" ref="D33:N33" si="1">SUM(D5:D32)</f>
        <v>305000</v>
      </c>
      <c r="E33" s="13">
        <f t="shared" si="1"/>
        <v>4665913</v>
      </c>
      <c r="F33" s="13">
        <f t="shared" si="1"/>
        <v>15397473.580000002</v>
      </c>
      <c r="G33" s="13">
        <f t="shared" si="1"/>
        <v>170000</v>
      </c>
      <c r="H33" s="13">
        <f t="shared" si="1"/>
        <v>1850300</v>
      </c>
      <c r="I33" s="13">
        <f t="shared" si="1"/>
        <v>1373793.25</v>
      </c>
      <c r="J33" s="13">
        <f t="shared" si="1"/>
        <v>270000</v>
      </c>
      <c r="K33" s="13">
        <f t="shared" si="1"/>
        <v>1667819.3</v>
      </c>
      <c r="L33" s="13">
        <f t="shared" si="1"/>
        <v>5581677.0099999998</v>
      </c>
      <c r="M33" s="13">
        <f t="shared" si="1"/>
        <v>120750</v>
      </c>
      <c r="N33" s="13">
        <f t="shared" si="1"/>
        <v>3481981.66</v>
      </c>
      <c r="O33" s="13">
        <f>SUM(O5:O32)</f>
        <v>35535642.799999997</v>
      </c>
    </row>
    <row r="34" spans="1:15" s="14" customFormat="1" ht="21.75" thickTop="1" x14ac:dyDescent="0.45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x14ac:dyDescent="0.5">
      <c r="A35" s="20" t="s">
        <v>50</v>
      </c>
      <c r="C35" s="18"/>
      <c r="D35" s="18"/>
      <c r="E35" s="18"/>
    </row>
    <row r="36" spans="1:15" x14ac:dyDescent="0.5">
      <c r="C36" s="18"/>
      <c r="D36" s="18"/>
      <c r="E36" s="18"/>
    </row>
    <row r="37" spans="1:15" x14ac:dyDescent="0.5">
      <c r="C37" s="18"/>
      <c r="D37" s="18"/>
      <c r="E37" s="18"/>
    </row>
    <row r="38" spans="1:15" x14ac:dyDescent="0.5">
      <c r="B38" s="29" t="s">
        <v>51</v>
      </c>
      <c r="C38" s="18"/>
      <c r="D38" s="18"/>
      <c r="E38" s="18"/>
    </row>
    <row r="39" spans="1:15" x14ac:dyDescent="0.5">
      <c r="C39" s="19"/>
      <c r="D39" s="19"/>
      <c r="E39" s="19"/>
    </row>
    <row r="40" spans="1:15" x14ac:dyDescent="0.5">
      <c r="C40" s="19"/>
      <c r="D40" s="19"/>
      <c r="E40" s="19"/>
    </row>
  </sheetData>
  <mergeCells count="4">
    <mergeCell ref="A1:O1"/>
    <mergeCell ref="A2:O2"/>
    <mergeCell ref="A3:O3"/>
    <mergeCell ref="A33:B33"/>
  </mergeCells>
  <pageMargins left="0.48" right="0.27559055118110237" top="0.56999999999999995" bottom="0.26" header="0.31496062992125984" footer="0.27"/>
  <pageSetup paperSize="9" scale="69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4" zoomScaleNormal="100" workbookViewId="0">
      <selection activeCell="H4" sqref="H1:H1048576"/>
    </sheetView>
  </sheetViews>
  <sheetFormatPr defaultRowHeight="19.5" x14ac:dyDescent="0.45"/>
  <cols>
    <col min="1" max="1" width="4.625" style="61" customWidth="1"/>
    <col min="2" max="2" width="9.125" style="84" customWidth="1"/>
    <col min="3" max="3" width="10.625" style="61" customWidth="1"/>
    <col min="4" max="4" width="16.625" style="61" customWidth="1"/>
    <col min="5" max="5" width="22.625" style="62" customWidth="1"/>
    <col min="6" max="7" width="17.125" style="67" customWidth="1"/>
    <col min="8" max="8" width="36.75" style="32" customWidth="1"/>
    <col min="9" max="9" width="12.625" style="85" customWidth="1"/>
    <col min="10" max="14" width="12.25" style="67" customWidth="1"/>
    <col min="15" max="15" width="11.625" style="67" customWidth="1"/>
    <col min="16" max="16384" width="9" style="67"/>
  </cols>
  <sheetData>
    <row r="1" spans="1:16" ht="21" x14ac:dyDescent="0.45">
      <c r="A1" s="125" t="s">
        <v>54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6" ht="21" x14ac:dyDescent="0.45">
      <c r="A2" s="125" t="s">
        <v>55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6" ht="21" x14ac:dyDescent="0.45">
      <c r="A3" s="125" t="s">
        <v>323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6" ht="20.25" thickBot="1" x14ac:dyDescent="0.5"/>
    <row r="5" spans="1:16" s="71" customFormat="1" ht="18.75" x14ac:dyDescent="0.4">
      <c r="A5" s="126" t="s">
        <v>31</v>
      </c>
      <c r="B5" s="129" t="s">
        <v>32</v>
      </c>
      <c r="C5" s="130"/>
      <c r="D5" s="130"/>
      <c r="E5" s="130"/>
      <c r="F5" s="130"/>
      <c r="G5" s="130"/>
      <c r="H5" s="130"/>
      <c r="I5" s="131"/>
      <c r="J5" s="153" t="s">
        <v>33</v>
      </c>
      <c r="K5" s="154"/>
      <c r="L5" s="154"/>
      <c r="M5" s="154"/>
      <c r="N5" s="155"/>
      <c r="O5" s="132" t="s">
        <v>34</v>
      </c>
      <c r="P5" s="60"/>
    </row>
    <row r="6" spans="1:16" s="86" customFormat="1" ht="18.75" x14ac:dyDescent="0.2">
      <c r="A6" s="127"/>
      <c r="B6" s="135" t="s">
        <v>35</v>
      </c>
      <c r="C6" s="136" t="s">
        <v>0</v>
      </c>
      <c r="D6" s="136" t="s">
        <v>36</v>
      </c>
      <c r="E6" s="137" t="s">
        <v>37</v>
      </c>
      <c r="F6" s="136" t="s">
        <v>38</v>
      </c>
      <c r="G6" s="136" t="s">
        <v>39</v>
      </c>
      <c r="H6" s="160" t="s">
        <v>40</v>
      </c>
      <c r="I6" s="139" t="s">
        <v>41</v>
      </c>
      <c r="J6" s="145" t="s">
        <v>42</v>
      </c>
      <c r="K6" s="146"/>
      <c r="L6" s="145" t="s">
        <v>43</v>
      </c>
      <c r="M6" s="146"/>
      <c r="N6" s="161"/>
      <c r="O6" s="133"/>
    </row>
    <row r="7" spans="1:16" s="71" customFormat="1" ht="75" x14ac:dyDescent="0.4">
      <c r="A7" s="128"/>
      <c r="B7" s="135"/>
      <c r="C7" s="136"/>
      <c r="D7" s="136"/>
      <c r="E7" s="138"/>
      <c r="F7" s="136"/>
      <c r="G7" s="136"/>
      <c r="H7" s="160"/>
      <c r="I7" s="139"/>
      <c r="J7" s="37" t="s">
        <v>44</v>
      </c>
      <c r="K7" s="37" t="s">
        <v>45</v>
      </c>
      <c r="L7" s="37" t="s">
        <v>44</v>
      </c>
      <c r="M7" s="37" t="s">
        <v>45</v>
      </c>
      <c r="N7" s="37" t="s">
        <v>64</v>
      </c>
      <c r="O7" s="134"/>
      <c r="P7" s="60"/>
    </row>
    <row r="8" spans="1:16" x14ac:dyDescent="0.45">
      <c r="A8" s="38" t="s">
        <v>16</v>
      </c>
      <c r="B8" s="79"/>
      <c r="C8" s="39"/>
      <c r="D8" s="39"/>
      <c r="E8" s="40"/>
      <c r="F8" s="41"/>
      <c r="G8" s="41"/>
      <c r="H8" s="165"/>
      <c r="I8" s="42">
        <f t="shared" ref="I8:O8" si="0">SUM(I9:I10)</f>
        <v>510115</v>
      </c>
      <c r="J8" s="42">
        <f t="shared" si="0"/>
        <v>16505.75</v>
      </c>
      <c r="K8" s="42">
        <f t="shared" si="0"/>
        <v>16505.75</v>
      </c>
      <c r="L8" s="42">
        <f t="shared" si="0"/>
        <v>0</v>
      </c>
      <c r="M8" s="42">
        <f t="shared" si="0"/>
        <v>0</v>
      </c>
      <c r="N8" s="42">
        <f t="shared" si="0"/>
        <v>0</v>
      </c>
      <c r="O8" s="42">
        <f t="shared" si="0"/>
        <v>477103.5</v>
      </c>
    </row>
    <row r="9" spans="1:16" s="58" customFormat="1" ht="174.75" x14ac:dyDescent="0.2">
      <c r="A9" s="87">
        <v>2</v>
      </c>
      <c r="B9" s="80" t="s">
        <v>128</v>
      </c>
      <c r="C9" s="45" t="s">
        <v>114</v>
      </c>
      <c r="D9" s="45" t="s">
        <v>129</v>
      </c>
      <c r="E9" s="68" t="s">
        <v>113</v>
      </c>
      <c r="F9" s="68" t="s">
        <v>83</v>
      </c>
      <c r="G9" s="68" t="s">
        <v>130</v>
      </c>
      <c r="H9" s="74" t="s">
        <v>131</v>
      </c>
      <c r="I9" s="88">
        <v>330115</v>
      </c>
      <c r="J9" s="89">
        <v>16505.75</v>
      </c>
      <c r="K9" s="89">
        <v>16505.75</v>
      </c>
      <c r="L9" s="89">
        <v>0</v>
      </c>
      <c r="M9" s="89">
        <v>0</v>
      </c>
      <c r="N9" s="89">
        <v>0</v>
      </c>
      <c r="O9" s="90">
        <f t="shared" ref="O9:O10" si="1">+I9-(SUM(J9:N9))</f>
        <v>297103.5</v>
      </c>
    </row>
    <row r="10" spans="1:16" s="58" customFormat="1" ht="156" x14ac:dyDescent="0.2">
      <c r="A10" s="87">
        <v>3</v>
      </c>
      <c r="B10" s="80">
        <v>242796</v>
      </c>
      <c r="C10" s="91" t="s">
        <v>132</v>
      </c>
      <c r="D10" s="45" t="s">
        <v>133</v>
      </c>
      <c r="E10" s="68" t="s">
        <v>82</v>
      </c>
      <c r="F10" s="68" t="s">
        <v>83</v>
      </c>
      <c r="G10" s="68" t="s">
        <v>84</v>
      </c>
      <c r="H10" s="74" t="s">
        <v>134</v>
      </c>
      <c r="I10" s="88">
        <v>180000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90">
        <f t="shared" si="1"/>
        <v>180000</v>
      </c>
    </row>
    <row r="11" spans="1:16" x14ac:dyDescent="0.45">
      <c r="A11" s="38" t="s">
        <v>46</v>
      </c>
      <c r="B11" s="79"/>
      <c r="C11" s="39"/>
      <c r="D11" s="39"/>
      <c r="E11" s="40"/>
      <c r="F11" s="41"/>
      <c r="G11" s="41"/>
      <c r="H11" s="165"/>
      <c r="I11" s="42">
        <f t="shared" ref="I11:O11" si="2">SUM(I12:I30)</f>
        <v>6796489.7800000003</v>
      </c>
      <c r="J11" s="42">
        <f t="shared" si="2"/>
        <v>314682.99</v>
      </c>
      <c r="K11" s="42">
        <f t="shared" si="2"/>
        <v>314682.99</v>
      </c>
      <c r="L11" s="42">
        <f t="shared" si="2"/>
        <v>57582.5</v>
      </c>
      <c r="M11" s="42">
        <f t="shared" si="2"/>
        <v>57582.5</v>
      </c>
      <c r="N11" s="42">
        <f t="shared" si="2"/>
        <v>0</v>
      </c>
      <c r="O11" s="42">
        <f t="shared" si="2"/>
        <v>6051958.7999999998</v>
      </c>
    </row>
    <row r="12" spans="1:16" s="58" customFormat="1" ht="97.5" x14ac:dyDescent="0.2">
      <c r="A12" s="87">
        <v>33</v>
      </c>
      <c r="B12" s="81" t="s">
        <v>135</v>
      </c>
      <c r="C12" s="51" t="s">
        <v>136</v>
      </c>
      <c r="D12" s="51" t="s">
        <v>137</v>
      </c>
      <c r="E12" s="69" t="s">
        <v>65</v>
      </c>
      <c r="F12" s="69" t="s">
        <v>7</v>
      </c>
      <c r="G12" s="69" t="s">
        <v>68</v>
      </c>
      <c r="H12" s="76" t="s">
        <v>69</v>
      </c>
      <c r="I12" s="89">
        <v>20000</v>
      </c>
      <c r="J12" s="89">
        <v>1000</v>
      </c>
      <c r="K12" s="89">
        <v>1000</v>
      </c>
      <c r="L12" s="89">
        <v>0</v>
      </c>
      <c r="M12" s="89">
        <v>0</v>
      </c>
      <c r="N12" s="92">
        <v>0</v>
      </c>
      <c r="O12" s="90">
        <f t="shared" ref="O12:O30" si="3">+I12-(SUM(J12:N12))</f>
        <v>18000</v>
      </c>
    </row>
    <row r="13" spans="1:16" s="58" customFormat="1" ht="174.75" x14ac:dyDescent="0.2">
      <c r="A13" s="87">
        <v>34</v>
      </c>
      <c r="B13" s="81" t="s">
        <v>138</v>
      </c>
      <c r="C13" s="51" t="s">
        <v>139</v>
      </c>
      <c r="D13" s="51" t="s">
        <v>140</v>
      </c>
      <c r="E13" s="69" t="s">
        <v>53</v>
      </c>
      <c r="F13" s="69" t="s">
        <v>1</v>
      </c>
      <c r="G13" s="69" t="s">
        <v>141</v>
      </c>
      <c r="H13" s="76" t="s">
        <v>142</v>
      </c>
      <c r="I13" s="89">
        <v>275000</v>
      </c>
      <c r="J13" s="89">
        <v>13750</v>
      </c>
      <c r="K13" s="89">
        <v>13750</v>
      </c>
      <c r="L13" s="89">
        <v>0</v>
      </c>
      <c r="M13" s="89">
        <v>0</v>
      </c>
      <c r="N13" s="92">
        <v>0</v>
      </c>
      <c r="O13" s="90">
        <f t="shared" si="3"/>
        <v>247500</v>
      </c>
    </row>
    <row r="14" spans="1:16" s="58" customFormat="1" ht="156" x14ac:dyDescent="0.2">
      <c r="A14" s="87">
        <v>35</v>
      </c>
      <c r="B14" s="81" t="s">
        <v>138</v>
      </c>
      <c r="C14" s="51" t="s">
        <v>143</v>
      </c>
      <c r="D14" s="51" t="s">
        <v>144</v>
      </c>
      <c r="E14" s="69" t="s">
        <v>66</v>
      </c>
      <c r="F14" s="69" t="s">
        <v>145</v>
      </c>
      <c r="G14" s="69" t="s">
        <v>146</v>
      </c>
      <c r="H14" s="76" t="s">
        <v>147</v>
      </c>
      <c r="I14" s="89">
        <v>35210</v>
      </c>
      <c r="J14" s="89">
        <v>17605</v>
      </c>
      <c r="K14" s="89">
        <v>17605</v>
      </c>
      <c r="L14" s="89">
        <v>0</v>
      </c>
      <c r="M14" s="89">
        <v>0</v>
      </c>
      <c r="N14" s="92">
        <v>0</v>
      </c>
      <c r="O14" s="90">
        <f t="shared" si="3"/>
        <v>0</v>
      </c>
    </row>
    <row r="15" spans="1:16" s="58" customFormat="1" ht="135.75" x14ac:dyDescent="0.2">
      <c r="A15" s="87">
        <v>36</v>
      </c>
      <c r="B15" s="81" t="s">
        <v>148</v>
      </c>
      <c r="C15" s="51" t="s">
        <v>99</v>
      </c>
      <c r="D15" s="51" t="s">
        <v>149</v>
      </c>
      <c r="E15" s="69" t="s">
        <v>98</v>
      </c>
      <c r="F15" s="69" t="s">
        <v>2</v>
      </c>
      <c r="G15" s="69" t="s">
        <v>150</v>
      </c>
      <c r="H15" s="76" t="s">
        <v>151</v>
      </c>
      <c r="I15" s="89">
        <v>20000</v>
      </c>
      <c r="J15" s="89">
        <v>0</v>
      </c>
      <c r="K15" s="89">
        <v>0</v>
      </c>
      <c r="L15" s="89">
        <v>0</v>
      </c>
      <c r="M15" s="89">
        <v>0</v>
      </c>
      <c r="N15" s="93" t="s">
        <v>56</v>
      </c>
      <c r="O15" s="90">
        <f t="shared" si="3"/>
        <v>20000</v>
      </c>
    </row>
    <row r="16" spans="1:16" s="58" customFormat="1" ht="155.25" x14ac:dyDescent="0.2">
      <c r="A16" s="87">
        <v>37</v>
      </c>
      <c r="B16" s="81" t="s">
        <v>152</v>
      </c>
      <c r="C16" s="51" t="s">
        <v>153</v>
      </c>
      <c r="D16" s="51" t="s">
        <v>154</v>
      </c>
      <c r="E16" s="69" t="s">
        <v>102</v>
      </c>
      <c r="F16" s="69" t="s">
        <v>145</v>
      </c>
      <c r="G16" s="69" t="s">
        <v>155</v>
      </c>
      <c r="H16" s="76" t="s">
        <v>156</v>
      </c>
      <c r="I16" s="89">
        <v>300000</v>
      </c>
      <c r="J16" s="89">
        <v>0</v>
      </c>
      <c r="K16" s="89">
        <v>0</v>
      </c>
      <c r="L16" s="89">
        <v>0</v>
      </c>
      <c r="M16" s="89">
        <v>0</v>
      </c>
      <c r="N16" s="93" t="s">
        <v>56</v>
      </c>
      <c r="O16" s="90">
        <f t="shared" si="3"/>
        <v>300000</v>
      </c>
    </row>
    <row r="17" spans="1:15" s="58" customFormat="1" ht="116.25" x14ac:dyDescent="0.2">
      <c r="A17" s="87">
        <v>38</v>
      </c>
      <c r="B17" s="81" t="s">
        <v>157</v>
      </c>
      <c r="C17" s="51" t="s">
        <v>106</v>
      </c>
      <c r="D17" s="51" t="s">
        <v>158</v>
      </c>
      <c r="E17" s="69" t="s">
        <v>72</v>
      </c>
      <c r="F17" s="69" t="s">
        <v>1</v>
      </c>
      <c r="G17" s="69" t="s">
        <v>159</v>
      </c>
      <c r="H17" s="76" t="s">
        <v>160</v>
      </c>
      <c r="I17" s="89">
        <v>427500</v>
      </c>
      <c r="J17" s="89">
        <v>21375</v>
      </c>
      <c r="K17" s="89">
        <v>21375</v>
      </c>
      <c r="L17" s="89">
        <v>0</v>
      </c>
      <c r="M17" s="89">
        <v>0</v>
      </c>
      <c r="N17" s="92">
        <v>0</v>
      </c>
      <c r="O17" s="90">
        <f t="shared" si="3"/>
        <v>384750</v>
      </c>
    </row>
    <row r="18" spans="1:15" s="58" customFormat="1" ht="96.75" x14ac:dyDescent="0.2">
      <c r="A18" s="87">
        <v>39</v>
      </c>
      <c r="B18" s="81" t="s">
        <v>157</v>
      </c>
      <c r="C18" s="51" t="s">
        <v>108</v>
      </c>
      <c r="D18" s="51" t="s">
        <v>161</v>
      </c>
      <c r="E18" s="69" t="s">
        <v>107</v>
      </c>
      <c r="F18" s="69" t="s">
        <v>4</v>
      </c>
      <c r="G18" s="69" t="s">
        <v>162</v>
      </c>
      <c r="H18" s="76" t="s">
        <v>163</v>
      </c>
      <c r="I18" s="89">
        <v>1210000</v>
      </c>
      <c r="J18" s="89">
        <v>60500</v>
      </c>
      <c r="K18" s="89">
        <v>60500</v>
      </c>
      <c r="L18" s="89">
        <v>0</v>
      </c>
      <c r="M18" s="89">
        <v>0</v>
      </c>
      <c r="N18" s="92">
        <v>0</v>
      </c>
      <c r="O18" s="90">
        <f t="shared" si="3"/>
        <v>1089000</v>
      </c>
    </row>
    <row r="19" spans="1:15" s="58" customFormat="1" ht="97.5" x14ac:dyDescent="0.2">
      <c r="A19" s="87">
        <v>40</v>
      </c>
      <c r="B19" s="81" t="s">
        <v>164</v>
      </c>
      <c r="C19" s="51" t="s">
        <v>111</v>
      </c>
      <c r="D19" s="51" t="s">
        <v>165</v>
      </c>
      <c r="E19" s="69" t="s">
        <v>65</v>
      </c>
      <c r="F19" s="69" t="s">
        <v>7</v>
      </c>
      <c r="G19" s="69" t="s">
        <v>68</v>
      </c>
      <c r="H19" s="76" t="s">
        <v>69</v>
      </c>
      <c r="I19" s="89">
        <v>25000</v>
      </c>
      <c r="J19" s="89">
        <v>1250</v>
      </c>
      <c r="K19" s="89">
        <v>1250</v>
      </c>
      <c r="L19" s="89">
        <v>0</v>
      </c>
      <c r="M19" s="89">
        <v>0</v>
      </c>
      <c r="N19" s="92">
        <v>0</v>
      </c>
      <c r="O19" s="90">
        <f t="shared" si="3"/>
        <v>22500</v>
      </c>
    </row>
    <row r="20" spans="1:15" s="58" customFormat="1" ht="97.5" x14ac:dyDescent="0.2">
      <c r="A20" s="87">
        <v>41</v>
      </c>
      <c r="B20" s="81" t="s">
        <v>166</v>
      </c>
      <c r="C20" s="51" t="s">
        <v>117</v>
      </c>
      <c r="D20" s="51" t="s">
        <v>167</v>
      </c>
      <c r="E20" s="69" t="s">
        <v>65</v>
      </c>
      <c r="F20" s="69" t="s">
        <v>7</v>
      </c>
      <c r="G20" s="69" t="s">
        <v>79</v>
      </c>
      <c r="H20" s="76" t="s">
        <v>69</v>
      </c>
      <c r="I20" s="89">
        <v>80000</v>
      </c>
      <c r="J20" s="89">
        <v>4000</v>
      </c>
      <c r="K20" s="89">
        <v>4000</v>
      </c>
      <c r="L20" s="89">
        <v>0</v>
      </c>
      <c r="M20" s="89">
        <v>0</v>
      </c>
      <c r="N20" s="92">
        <v>0</v>
      </c>
      <c r="O20" s="90">
        <f t="shared" si="3"/>
        <v>72000</v>
      </c>
    </row>
    <row r="21" spans="1:15" s="58" customFormat="1" ht="97.5" x14ac:dyDescent="0.2">
      <c r="A21" s="87">
        <v>42</v>
      </c>
      <c r="B21" s="81" t="s">
        <v>168</v>
      </c>
      <c r="C21" s="51" t="s">
        <v>117</v>
      </c>
      <c r="D21" s="51" t="s">
        <v>167</v>
      </c>
      <c r="E21" s="69" t="s">
        <v>65</v>
      </c>
      <c r="F21" s="69" t="s">
        <v>7</v>
      </c>
      <c r="G21" s="69" t="s">
        <v>169</v>
      </c>
      <c r="H21" s="76" t="s">
        <v>69</v>
      </c>
      <c r="I21" s="89">
        <v>431000</v>
      </c>
      <c r="J21" s="89">
        <v>21550</v>
      </c>
      <c r="K21" s="89">
        <v>21550</v>
      </c>
      <c r="L21" s="89">
        <v>0</v>
      </c>
      <c r="M21" s="89">
        <v>0</v>
      </c>
      <c r="N21" s="92">
        <v>0</v>
      </c>
      <c r="O21" s="90">
        <f t="shared" si="3"/>
        <v>387900</v>
      </c>
    </row>
    <row r="22" spans="1:15" s="58" customFormat="1" ht="96.75" x14ac:dyDescent="0.2">
      <c r="A22" s="87">
        <v>43</v>
      </c>
      <c r="B22" s="81" t="s">
        <v>170</v>
      </c>
      <c r="C22" s="51" t="s">
        <v>120</v>
      </c>
      <c r="D22" s="51" t="s">
        <v>171</v>
      </c>
      <c r="E22" s="69" t="s">
        <v>72</v>
      </c>
      <c r="F22" s="69" t="s">
        <v>1</v>
      </c>
      <c r="G22" s="69" t="s">
        <v>73</v>
      </c>
      <c r="H22" s="76" t="s">
        <v>172</v>
      </c>
      <c r="I22" s="89">
        <v>427500</v>
      </c>
      <c r="J22" s="89">
        <v>21375</v>
      </c>
      <c r="K22" s="89">
        <v>21375</v>
      </c>
      <c r="L22" s="89">
        <v>0</v>
      </c>
      <c r="M22" s="89">
        <v>0</v>
      </c>
      <c r="N22" s="92">
        <v>0</v>
      </c>
      <c r="O22" s="90">
        <f t="shared" si="3"/>
        <v>384750</v>
      </c>
    </row>
    <row r="23" spans="1:15" s="58" customFormat="1" ht="78" x14ac:dyDescent="0.2">
      <c r="A23" s="87">
        <v>44</v>
      </c>
      <c r="B23" s="81" t="s">
        <v>170</v>
      </c>
      <c r="C23" s="51" t="s">
        <v>123</v>
      </c>
      <c r="D23" s="51" t="s">
        <v>173</v>
      </c>
      <c r="E23" s="69" t="s">
        <v>122</v>
      </c>
      <c r="F23" s="69" t="s">
        <v>4</v>
      </c>
      <c r="G23" s="69" t="s">
        <v>60</v>
      </c>
      <c r="H23" s="76" t="s">
        <v>174</v>
      </c>
      <c r="I23" s="89">
        <v>47750</v>
      </c>
      <c r="J23" s="89">
        <v>0</v>
      </c>
      <c r="K23" s="89">
        <v>0</v>
      </c>
      <c r="L23" s="89">
        <v>23875</v>
      </c>
      <c r="M23" s="89">
        <v>23875</v>
      </c>
      <c r="N23" s="92">
        <v>0</v>
      </c>
      <c r="O23" s="90">
        <f t="shared" si="3"/>
        <v>0</v>
      </c>
    </row>
    <row r="24" spans="1:15" s="58" customFormat="1" ht="78" x14ac:dyDescent="0.2">
      <c r="A24" s="87">
        <v>45</v>
      </c>
      <c r="B24" s="81" t="s">
        <v>170</v>
      </c>
      <c r="C24" s="51" t="s">
        <v>125</v>
      </c>
      <c r="D24" s="51" t="s">
        <v>175</v>
      </c>
      <c r="E24" s="69" t="s">
        <v>124</v>
      </c>
      <c r="F24" s="69" t="s">
        <v>1</v>
      </c>
      <c r="G24" s="69" t="s">
        <v>60</v>
      </c>
      <c r="H24" s="76" t="s">
        <v>176</v>
      </c>
      <c r="I24" s="89">
        <v>67415</v>
      </c>
      <c r="J24" s="89">
        <v>0</v>
      </c>
      <c r="K24" s="89">
        <v>0</v>
      </c>
      <c r="L24" s="89">
        <v>33707.5</v>
      </c>
      <c r="M24" s="89">
        <v>33707.5</v>
      </c>
      <c r="N24" s="92">
        <v>0</v>
      </c>
      <c r="O24" s="90">
        <f t="shared" si="3"/>
        <v>0</v>
      </c>
    </row>
    <row r="25" spans="1:15" s="58" customFormat="1" ht="97.5" x14ac:dyDescent="0.2">
      <c r="A25" s="87">
        <v>46</v>
      </c>
      <c r="B25" s="81" t="s">
        <v>170</v>
      </c>
      <c r="C25" s="94" t="s">
        <v>74</v>
      </c>
      <c r="D25" s="51" t="s">
        <v>177</v>
      </c>
      <c r="E25" s="69" t="s">
        <v>65</v>
      </c>
      <c r="F25" s="69" t="s">
        <v>7</v>
      </c>
      <c r="G25" s="69" t="s">
        <v>178</v>
      </c>
      <c r="H25" s="76" t="s">
        <v>69</v>
      </c>
      <c r="I25" s="89">
        <v>2625000</v>
      </c>
      <c r="J25" s="89">
        <v>131250</v>
      </c>
      <c r="K25" s="89">
        <v>131250</v>
      </c>
      <c r="L25" s="89">
        <v>0</v>
      </c>
      <c r="M25" s="89">
        <v>0</v>
      </c>
      <c r="N25" s="92">
        <v>0</v>
      </c>
      <c r="O25" s="90">
        <f t="shared" si="3"/>
        <v>2362500</v>
      </c>
    </row>
    <row r="26" spans="1:15" s="58" customFormat="1" ht="117" x14ac:dyDescent="0.2">
      <c r="A26" s="87">
        <v>47</v>
      </c>
      <c r="B26" s="81" t="s">
        <v>170</v>
      </c>
      <c r="C26" s="94" t="s">
        <v>74</v>
      </c>
      <c r="D26" s="51" t="s">
        <v>179</v>
      </c>
      <c r="E26" s="69" t="s">
        <v>66</v>
      </c>
      <c r="F26" s="69" t="s">
        <v>7</v>
      </c>
      <c r="G26" s="69" t="s">
        <v>68</v>
      </c>
      <c r="H26" s="76" t="s">
        <v>180</v>
      </c>
      <c r="I26" s="89">
        <v>25000</v>
      </c>
      <c r="J26" s="89">
        <v>1250</v>
      </c>
      <c r="K26" s="89">
        <v>1250</v>
      </c>
      <c r="L26" s="89">
        <v>0</v>
      </c>
      <c r="M26" s="89">
        <v>0</v>
      </c>
      <c r="N26" s="92">
        <v>0</v>
      </c>
      <c r="O26" s="90">
        <f t="shared" si="3"/>
        <v>22500</v>
      </c>
    </row>
    <row r="27" spans="1:15" s="58" customFormat="1" ht="155.25" x14ac:dyDescent="0.2">
      <c r="A27" s="87">
        <v>48</v>
      </c>
      <c r="B27" s="81" t="s">
        <v>170</v>
      </c>
      <c r="C27" s="94" t="s">
        <v>74</v>
      </c>
      <c r="D27" s="51" t="s">
        <v>181</v>
      </c>
      <c r="E27" s="69" t="s">
        <v>182</v>
      </c>
      <c r="F27" s="69" t="s">
        <v>3</v>
      </c>
      <c r="G27" s="69" t="s">
        <v>183</v>
      </c>
      <c r="H27" s="76" t="s">
        <v>184</v>
      </c>
      <c r="I27" s="89">
        <v>149833.20000000001</v>
      </c>
      <c r="J27" s="89">
        <v>11986.66</v>
      </c>
      <c r="K27" s="89">
        <v>11986.66</v>
      </c>
      <c r="L27" s="89">
        <v>0</v>
      </c>
      <c r="M27" s="89">
        <v>0</v>
      </c>
      <c r="N27" s="92">
        <v>0</v>
      </c>
      <c r="O27" s="90">
        <f t="shared" si="3"/>
        <v>125859.88</v>
      </c>
    </row>
    <row r="28" spans="1:15" s="58" customFormat="1" ht="155.25" x14ac:dyDescent="0.2">
      <c r="A28" s="87">
        <v>49</v>
      </c>
      <c r="B28" s="81" t="s">
        <v>170</v>
      </c>
      <c r="C28" s="94" t="s">
        <v>74</v>
      </c>
      <c r="D28" s="51" t="s">
        <v>185</v>
      </c>
      <c r="E28" s="69" t="s">
        <v>182</v>
      </c>
      <c r="F28" s="69" t="s">
        <v>3</v>
      </c>
      <c r="G28" s="69" t="s">
        <v>183</v>
      </c>
      <c r="H28" s="76" t="s">
        <v>186</v>
      </c>
      <c r="I28" s="89">
        <v>97391.58</v>
      </c>
      <c r="J28" s="89">
        <v>7791.33</v>
      </c>
      <c r="K28" s="89">
        <v>7791.33</v>
      </c>
      <c r="L28" s="89">
        <v>0</v>
      </c>
      <c r="M28" s="89">
        <v>0</v>
      </c>
      <c r="N28" s="92">
        <v>0</v>
      </c>
      <c r="O28" s="90">
        <f t="shared" si="3"/>
        <v>81808.92</v>
      </c>
    </row>
    <row r="29" spans="1:15" s="58" customFormat="1" ht="175.5" x14ac:dyDescent="0.2">
      <c r="A29" s="87">
        <v>50</v>
      </c>
      <c r="B29" s="81">
        <v>242796</v>
      </c>
      <c r="C29" s="95" t="s">
        <v>132</v>
      </c>
      <c r="D29" s="51" t="s">
        <v>133</v>
      </c>
      <c r="E29" s="69" t="s">
        <v>88</v>
      </c>
      <c r="F29" s="69" t="s">
        <v>7</v>
      </c>
      <c r="G29" s="69" t="s">
        <v>89</v>
      </c>
      <c r="H29" s="76" t="s">
        <v>187</v>
      </c>
      <c r="I29" s="89">
        <v>216000</v>
      </c>
      <c r="J29" s="89">
        <v>0</v>
      </c>
      <c r="K29" s="89">
        <v>0</v>
      </c>
      <c r="L29" s="89">
        <v>0</v>
      </c>
      <c r="M29" s="89">
        <v>0</v>
      </c>
      <c r="N29" s="92">
        <v>0</v>
      </c>
      <c r="O29" s="90">
        <f t="shared" si="3"/>
        <v>216000</v>
      </c>
    </row>
    <row r="30" spans="1:15" s="58" customFormat="1" ht="156" x14ac:dyDescent="0.2">
      <c r="A30" s="87">
        <v>51</v>
      </c>
      <c r="B30" s="81">
        <v>242796</v>
      </c>
      <c r="C30" s="95" t="s">
        <v>132</v>
      </c>
      <c r="D30" s="51" t="s">
        <v>133</v>
      </c>
      <c r="E30" s="69" t="s">
        <v>66</v>
      </c>
      <c r="F30" s="69" t="s">
        <v>7</v>
      </c>
      <c r="G30" s="69" t="s">
        <v>188</v>
      </c>
      <c r="H30" s="76" t="s">
        <v>189</v>
      </c>
      <c r="I30" s="89">
        <v>316890</v>
      </c>
      <c r="J30" s="89">
        <v>0</v>
      </c>
      <c r="K30" s="89">
        <v>0</v>
      </c>
      <c r="L30" s="89">
        <v>0</v>
      </c>
      <c r="M30" s="89">
        <v>0</v>
      </c>
      <c r="N30" s="92">
        <v>0</v>
      </c>
      <c r="O30" s="90">
        <f t="shared" si="3"/>
        <v>316890</v>
      </c>
    </row>
    <row r="31" spans="1:15" x14ac:dyDescent="0.45">
      <c r="A31" s="38" t="s">
        <v>47</v>
      </c>
      <c r="B31" s="79"/>
      <c r="C31" s="39"/>
      <c r="D31" s="39"/>
      <c r="E31" s="40"/>
      <c r="F31" s="41"/>
      <c r="G31" s="41"/>
      <c r="H31" s="165"/>
      <c r="I31" s="42">
        <f t="shared" ref="I31:O31" si="4">SUM(I32:I53)</f>
        <v>13712716.800000001</v>
      </c>
      <c r="J31" s="42">
        <f t="shared" si="4"/>
        <v>66528.25</v>
      </c>
      <c r="K31" s="42">
        <f t="shared" si="4"/>
        <v>66528.25</v>
      </c>
      <c r="L31" s="42">
        <f t="shared" si="4"/>
        <v>72993.75</v>
      </c>
      <c r="M31" s="42">
        <f t="shared" si="4"/>
        <v>72993.75</v>
      </c>
      <c r="N31" s="42">
        <f t="shared" si="4"/>
        <v>0</v>
      </c>
      <c r="O31" s="42">
        <f t="shared" si="4"/>
        <v>13433672.800000001</v>
      </c>
    </row>
    <row r="32" spans="1:15" s="58" customFormat="1" ht="155.25" x14ac:dyDescent="0.2">
      <c r="A32" s="96">
        <v>21</v>
      </c>
      <c r="B32" s="81" t="s">
        <v>138</v>
      </c>
      <c r="C32" s="51" t="s">
        <v>190</v>
      </c>
      <c r="D32" s="51" t="s">
        <v>191</v>
      </c>
      <c r="E32" s="69" t="s">
        <v>95</v>
      </c>
      <c r="F32" s="69" t="s">
        <v>57</v>
      </c>
      <c r="G32" s="69" t="s">
        <v>96</v>
      </c>
      <c r="H32" s="76" t="s">
        <v>192</v>
      </c>
      <c r="I32" s="89">
        <v>318725</v>
      </c>
      <c r="J32" s="89">
        <v>15936.25</v>
      </c>
      <c r="K32" s="89">
        <v>15936.25</v>
      </c>
      <c r="L32" s="89">
        <v>0</v>
      </c>
      <c r="M32" s="89">
        <v>0</v>
      </c>
      <c r="N32" s="92">
        <v>0</v>
      </c>
      <c r="O32" s="90">
        <f t="shared" ref="O32:O53" si="5">+I32-(SUM(J32:N32))</f>
        <v>286852.5</v>
      </c>
    </row>
    <row r="33" spans="1:15" s="58" customFormat="1" ht="155.25" x14ac:dyDescent="0.2">
      <c r="A33" s="96">
        <v>22</v>
      </c>
      <c r="B33" s="81" t="s">
        <v>138</v>
      </c>
      <c r="C33" s="51" t="s">
        <v>193</v>
      </c>
      <c r="D33" s="51" t="s">
        <v>194</v>
      </c>
      <c r="E33" s="69" t="s">
        <v>76</v>
      </c>
      <c r="F33" s="69" t="s">
        <v>57</v>
      </c>
      <c r="G33" s="69" t="s">
        <v>61</v>
      </c>
      <c r="H33" s="76" t="s">
        <v>195</v>
      </c>
      <c r="I33" s="89">
        <v>2000</v>
      </c>
      <c r="J33" s="89">
        <v>1000</v>
      </c>
      <c r="K33" s="89">
        <v>1000</v>
      </c>
      <c r="L33" s="89">
        <v>0</v>
      </c>
      <c r="M33" s="89">
        <v>0</v>
      </c>
      <c r="N33" s="92">
        <v>0</v>
      </c>
      <c r="O33" s="90">
        <f t="shared" si="5"/>
        <v>0</v>
      </c>
    </row>
    <row r="34" spans="1:15" s="58" customFormat="1" ht="117" x14ac:dyDescent="0.2">
      <c r="A34" s="96">
        <v>23</v>
      </c>
      <c r="B34" s="81" t="s">
        <v>196</v>
      </c>
      <c r="C34" s="51" t="s">
        <v>100</v>
      </c>
      <c r="D34" s="51" t="s">
        <v>197</v>
      </c>
      <c r="E34" s="69" t="s">
        <v>72</v>
      </c>
      <c r="F34" s="69" t="s">
        <v>1</v>
      </c>
      <c r="G34" s="69" t="s">
        <v>73</v>
      </c>
      <c r="H34" s="76" t="s">
        <v>198</v>
      </c>
      <c r="I34" s="89">
        <v>285000</v>
      </c>
      <c r="J34" s="89">
        <v>14250</v>
      </c>
      <c r="K34" s="89">
        <v>14250</v>
      </c>
      <c r="L34" s="89">
        <v>0</v>
      </c>
      <c r="M34" s="89">
        <v>0</v>
      </c>
      <c r="N34" s="92">
        <v>0</v>
      </c>
      <c r="O34" s="90">
        <f t="shared" si="5"/>
        <v>256500</v>
      </c>
    </row>
    <row r="35" spans="1:15" s="58" customFormat="1" ht="155.25" x14ac:dyDescent="0.2">
      <c r="A35" s="96">
        <v>24</v>
      </c>
      <c r="B35" s="81" t="s">
        <v>152</v>
      </c>
      <c r="C35" s="51" t="s">
        <v>153</v>
      </c>
      <c r="D35" s="51" t="s">
        <v>154</v>
      </c>
      <c r="E35" s="69" t="s">
        <v>101</v>
      </c>
      <c r="F35" s="69" t="s">
        <v>2</v>
      </c>
      <c r="G35" s="69" t="s">
        <v>155</v>
      </c>
      <c r="H35" s="76" t="s">
        <v>199</v>
      </c>
      <c r="I35" s="89">
        <v>300000</v>
      </c>
      <c r="J35" s="89">
        <v>0</v>
      </c>
      <c r="K35" s="89">
        <v>0</v>
      </c>
      <c r="L35" s="89">
        <v>0</v>
      </c>
      <c r="M35" s="89">
        <v>0</v>
      </c>
      <c r="N35" s="93" t="s">
        <v>56</v>
      </c>
      <c r="O35" s="90">
        <f t="shared" si="5"/>
        <v>300000</v>
      </c>
    </row>
    <row r="36" spans="1:15" s="58" customFormat="1" ht="155.25" x14ac:dyDescent="0.2">
      <c r="A36" s="96">
        <v>25</v>
      </c>
      <c r="B36" s="81" t="s">
        <v>152</v>
      </c>
      <c r="C36" s="51" t="s">
        <v>153</v>
      </c>
      <c r="D36" s="51" t="s">
        <v>154</v>
      </c>
      <c r="E36" s="69" t="s">
        <v>103</v>
      </c>
      <c r="F36" s="69" t="s">
        <v>15</v>
      </c>
      <c r="G36" s="69" t="s">
        <v>155</v>
      </c>
      <c r="H36" s="76" t="s">
        <v>200</v>
      </c>
      <c r="I36" s="89">
        <v>291000</v>
      </c>
      <c r="J36" s="89">
        <v>0</v>
      </c>
      <c r="K36" s="89">
        <v>0</v>
      </c>
      <c r="L36" s="89">
        <v>0</v>
      </c>
      <c r="M36" s="89">
        <v>0</v>
      </c>
      <c r="N36" s="93" t="s">
        <v>56</v>
      </c>
      <c r="O36" s="90">
        <f t="shared" si="5"/>
        <v>291000</v>
      </c>
    </row>
    <row r="37" spans="1:15" s="58" customFormat="1" ht="156" x14ac:dyDescent="0.2">
      <c r="A37" s="96">
        <v>26</v>
      </c>
      <c r="B37" s="81" t="s">
        <v>201</v>
      </c>
      <c r="C37" s="51" t="s">
        <v>105</v>
      </c>
      <c r="D37" s="51" t="s">
        <v>202</v>
      </c>
      <c r="E37" s="69" t="s">
        <v>104</v>
      </c>
      <c r="F37" s="69" t="s">
        <v>2</v>
      </c>
      <c r="G37" s="69" t="s">
        <v>203</v>
      </c>
      <c r="H37" s="76" t="s">
        <v>204</v>
      </c>
      <c r="I37" s="89">
        <v>2137413</v>
      </c>
      <c r="J37" s="89">
        <v>0</v>
      </c>
      <c r="K37" s="89">
        <v>0</v>
      </c>
      <c r="L37" s="89">
        <f>80500/2</f>
        <v>40250</v>
      </c>
      <c r="M37" s="89">
        <f>80500/2</f>
        <v>40250</v>
      </c>
      <c r="N37" s="92">
        <v>0</v>
      </c>
      <c r="O37" s="90">
        <f t="shared" si="5"/>
        <v>2056913</v>
      </c>
    </row>
    <row r="38" spans="1:15" s="58" customFormat="1" ht="116.25" x14ac:dyDescent="0.2">
      <c r="A38" s="96">
        <v>27</v>
      </c>
      <c r="B38" s="81" t="s">
        <v>205</v>
      </c>
      <c r="C38" s="51" t="s">
        <v>109</v>
      </c>
      <c r="D38" s="51" t="s">
        <v>206</v>
      </c>
      <c r="E38" s="69" t="s">
        <v>75</v>
      </c>
      <c r="F38" s="69" t="s">
        <v>2</v>
      </c>
      <c r="G38" s="69" t="s">
        <v>90</v>
      </c>
      <c r="H38" s="76" t="s">
        <v>207</v>
      </c>
      <c r="I38" s="89">
        <v>339625</v>
      </c>
      <c r="J38" s="89">
        <v>0</v>
      </c>
      <c r="K38" s="89">
        <v>0</v>
      </c>
      <c r="L38" s="89">
        <v>15762.5</v>
      </c>
      <c r="M38" s="89">
        <v>15762.5</v>
      </c>
      <c r="N38" s="92">
        <v>0</v>
      </c>
      <c r="O38" s="90">
        <f t="shared" si="5"/>
        <v>308100</v>
      </c>
    </row>
    <row r="39" spans="1:15" s="58" customFormat="1" ht="96.75" x14ac:dyDescent="0.2">
      <c r="A39" s="96">
        <v>28</v>
      </c>
      <c r="B39" s="81" t="s">
        <v>205</v>
      </c>
      <c r="C39" s="51" t="s">
        <v>110</v>
      </c>
      <c r="D39" s="51" t="s">
        <v>208</v>
      </c>
      <c r="E39" s="69" t="s">
        <v>91</v>
      </c>
      <c r="F39" s="69" t="s">
        <v>62</v>
      </c>
      <c r="G39" s="69" t="s">
        <v>90</v>
      </c>
      <c r="H39" s="76" t="s">
        <v>209</v>
      </c>
      <c r="I39" s="89">
        <v>339625</v>
      </c>
      <c r="J39" s="89">
        <v>0</v>
      </c>
      <c r="K39" s="89">
        <v>0</v>
      </c>
      <c r="L39" s="89">
        <v>16981.25</v>
      </c>
      <c r="M39" s="89">
        <v>16981.25</v>
      </c>
      <c r="N39" s="92">
        <v>0</v>
      </c>
      <c r="O39" s="90">
        <f t="shared" si="5"/>
        <v>305662.5</v>
      </c>
    </row>
    <row r="40" spans="1:15" s="58" customFormat="1" ht="96.75" x14ac:dyDescent="0.2">
      <c r="A40" s="96">
        <v>29</v>
      </c>
      <c r="B40" s="81" t="s">
        <v>210</v>
      </c>
      <c r="C40" s="51" t="s">
        <v>112</v>
      </c>
      <c r="D40" s="51" t="s">
        <v>211</v>
      </c>
      <c r="E40" s="69" t="s">
        <v>63</v>
      </c>
      <c r="F40" s="69" t="s">
        <v>62</v>
      </c>
      <c r="G40" s="69" t="s">
        <v>77</v>
      </c>
      <c r="H40" s="76" t="s">
        <v>212</v>
      </c>
      <c r="I40" s="89">
        <v>204300</v>
      </c>
      <c r="J40" s="89">
        <v>0</v>
      </c>
      <c r="K40" s="89">
        <v>0</v>
      </c>
      <c r="L40" s="89">
        <v>0</v>
      </c>
      <c r="M40" s="89">
        <v>0</v>
      </c>
      <c r="N40" s="97" t="s">
        <v>213</v>
      </c>
      <c r="O40" s="90">
        <f t="shared" si="5"/>
        <v>204300</v>
      </c>
    </row>
    <row r="41" spans="1:15" s="58" customFormat="1" ht="96.75" x14ac:dyDescent="0.2">
      <c r="A41" s="96">
        <v>30</v>
      </c>
      <c r="B41" s="81" t="s">
        <v>128</v>
      </c>
      <c r="C41" s="51" t="s">
        <v>116</v>
      </c>
      <c r="D41" s="51" t="s">
        <v>214</v>
      </c>
      <c r="E41" s="69" t="s">
        <v>115</v>
      </c>
      <c r="F41" s="69" t="s">
        <v>215</v>
      </c>
      <c r="G41" s="69" t="s">
        <v>216</v>
      </c>
      <c r="H41" s="76" t="s">
        <v>217</v>
      </c>
      <c r="I41" s="89">
        <v>4216000</v>
      </c>
      <c r="J41" s="89">
        <v>0</v>
      </c>
      <c r="K41" s="89">
        <v>0</v>
      </c>
      <c r="L41" s="89">
        <v>0</v>
      </c>
      <c r="M41" s="89">
        <v>0</v>
      </c>
      <c r="N41" s="97" t="s">
        <v>218</v>
      </c>
      <c r="O41" s="90">
        <f t="shared" si="5"/>
        <v>4216000</v>
      </c>
    </row>
    <row r="42" spans="1:15" s="58" customFormat="1" ht="116.25" x14ac:dyDescent="0.2">
      <c r="A42" s="96">
        <v>31</v>
      </c>
      <c r="B42" s="81" t="s">
        <v>168</v>
      </c>
      <c r="C42" s="51" t="s">
        <v>118</v>
      </c>
      <c r="D42" s="51" t="s">
        <v>219</v>
      </c>
      <c r="E42" s="69" t="s">
        <v>94</v>
      </c>
      <c r="F42" s="69" t="s">
        <v>2</v>
      </c>
      <c r="G42" s="69" t="s">
        <v>90</v>
      </c>
      <c r="H42" s="76" t="s">
        <v>220</v>
      </c>
      <c r="I42" s="89">
        <f>93100+24500</f>
        <v>117600</v>
      </c>
      <c r="J42" s="89">
        <v>5880</v>
      </c>
      <c r="K42" s="89">
        <v>5880</v>
      </c>
      <c r="L42" s="89">
        <v>0</v>
      </c>
      <c r="M42" s="89">
        <v>0</v>
      </c>
      <c r="N42" s="92">
        <v>0</v>
      </c>
      <c r="O42" s="90">
        <f t="shared" si="5"/>
        <v>105840</v>
      </c>
    </row>
    <row r="43" spans="1:15" s="58" customFormat="1" ht="155.25" x14ac:dyDescent="0.2">
      <c r="A43" s="96">
        <v>32</v>
      </c>
      <c r="B43" s="81" t="s">
        <v>168</v>
      </c>
      <c r="C43" s="51" t="s">
        <v>119</v>
      </c>
      <c r="D43" s="51" t="s">
        <v>221</v>
      </c>
      <c r="E43" s="69" t="s">
        <v>95</v>
      </c>
      <c r="F43" s="69" t="s">
        <v>57</v>
      </c>
      <c r="G43" s="69" t="s">
        <v>90</v>
      </c>
      <c r="H43" s="76" t="s">
        <v>222</v>
      </c>
      <c r="I43" s="89">
        <v>127490</v>
      </c>
      <c r="J43" s="89">
        <v>6374.5</v>
      </c>
      <c r="K43" s="89">
        <v>6374.5</v>
      </c>
      <c r="L43" s="89">
        <v>0</v>
      </c>
      <c r="M43" s="89">
        <v>0</v>
      </c>
      <c r="N43" s="92">
        <v>0</v>
      </c>
      <c r="O43" s="90">
        <f t="shared" si="5"/>
        <v>114741</v>
      </c>
    </row>
    <row r="44" spans="1:15" s="58" customFormat="1" ht="96.75" x14ac:dyDescent="0.2">
      <c r="A44" s="96">
        <v>33</v>
      </c>
      <c r="B44" s="81" t="s">
        <v>170</v>
      </c>
      <c r="C44" s="51" t="s">
        <v>121</v>
      </c>
      <c r="D44" s="51" t="s">
        <v>223</v>
      </c>
      <c r="E44" s="69" t="s">
        <v>92</v>
      </c>
      <c r="F44" s="69" t="s">
        <v>2</v>
      </c>
      <c r="G44" s="69" t="s">
        <v>224</v>
      </c>
      <c r="H44" s="76" t="s">
        <v>225</v>
      </c>
      <c r="I44" s="89">
        <v>20000</v>
      </c>
      <c r="J44" s="89">
        <v>1000</v>
      </c>
      <c r="K44" s="89">
        <v>1000</v>
      </c>
      <c r="L44" s="89">
        <v>0</v>
      </c>
      <c r="M44" s="89">
        <v>0</v>
      </c>
      <c r="N44" s="92">
        <v>0</v>
      </c>
      <c r="O44" s="90">
        <f>+I44-(SUM(J44:N44))</f>
        <v>18000</v>
      </c>
    </row>
    <row r="45" spans="1:15" s="58" customFormat="1" ht="116.25" x14ac:dyDescent="0.2">
      <c r="A45" s="96">
        <v>34</v>
      </c>
      <c r="B45" s="81" t="s">
        <v>170</v>
      </c>
      <c r="C45" s="51" t="s">
        <v>226</v>
      </c>
      <c r="D45" s="51" t="s">
        <v>227</v>
      </c>
      <c r="E45" s="69" t="s">
        <v>126</v>
      </c>
      <c r="F45" s="69" t="s">
        <v>57</v>
      </c>
      <c r="G45" s="69" t="s">
        <v>228</v>
      </c>
      <c r="H45" s="76" t="s">
        <v>229</v>
      </c>
      <c r="I45" s="89">
        <v>202000</v>
      </c>
      <c r="J45" s="89">
        <v>0</v>
      </c>
      <c r="K45" s="89">
        <v>0</v>
      </c>
      <c r="L45" s="89">
        <v>0</v>
      </c>
      <c r="M45" s="89">
        <v>0</v>
      </c>
      <c r="N45" s="97" t="s">
        <v>218</v>
      </c>
      <c r="O45" s="90">
        <f t="shared" si="5"/>
        <v>202000</v>
      </c>
    </row>
    <row r="46" spans="1:15" s="58" customFormat="1" ht="116.25" x14ac:dyDescent="0.2">
      <c r="A46" s="96">
        <v>35</v>
      </c>
      <c r="B46" s="81" t="s">
        <v>170</v>
      </c>
      <c r="C46" s="51" t="s">
        <v>230</v>
      </c>
      <c r="D46" s="51" t="s">
        <v>231</v>
      </c>
      <c r="E46" s="69" t="s">
        <v>127</v>
      </c>
      <c r="F46" s="69" t="s">
        <v>2</v>
      </c>
      <c r="G46" s="69" t="s">
        <v>90</v>
      </c>
      <c r="H46" s="76" t="s">
        <v>232</v>
      </c>
      <c r="I46" s="89">
        <v>321740</v>
      </c>
      <c r="J46" s="89">
        <v>16082.5</v>
      </c>
      <c r="K46" s="89">
        <v>16082.5</v>
      </c>
      <c r="L46" s="89">
        <v>0</v>
      </c>
      <c r="M46" s="89">
        <v>0</v>
      </c>
      <c r="N46" s="92">
        <v>0</v>
      </c>
      <c r="O46" s="90">
        <f t="shared" si="5"/>
        <v>289575</v>
      </c>
    </row>
    <row r="47" spans="1:15" s="58" customFormat="1" ht="135.75" x14ac:dyDescent="0.2">
      <c r="A47" s="96">
        <v>36</v>
      </c>
      <c r="B47" s="81" t="s">
        <v>170</v>
      </c>
      <c r="C47" s="94" t="s">
        <v>74</v>
      </c>
      <c r="D47" s="51" t="s">
        <v>233</v>
      </c>
      <c r="E47" s="69" t="s">
        <v>127</v>
      </c>
      <c r="F47" s="69" t="s">
        <v>2</v>
      </c>
      <c r="G47" s="69" t="s">
        <v>90</v>
      </c>
      <c r="H47" s="76" t="s">
        <v>234</v>
      </c>
      <c r="I47" s="89">
        <v>10</v>
      </c>
      <c r="J47" s="89">
        <v>5</v>
      </c>
      <c r="K47" s="89">
        <v>5</v>
      </c>
      <c r="L47" s="89">
        <v>0</v>
      </c>
      <c r="M47" s="89">
        <v>0</v>
      </c>
      <c r="N47" s="92">
        <v>0</v>
      </c>
      <c r="O47" s="90">
        <f t="shared" si="5"/>
        <v>0</v>
      </c>
    </row>
    <row r="48" spans="1:15" s="58" customFormat="1" ht="96.75" x14ac:dyDescent="0.2">
      <c r="A48" s="96">
        <v>37</v>
      </c>
      <c r="B48" s="81"/>
      <c r="C48" s="94" t="s">
        <v>74</v>
      </c>
      <c r="D48" s="51" t="s">
        <v>235</v>
      </c>
      <c r="E48" s="69" t="s">
        <v>75</v>
      </c>
      <c r="F48" s="69" t="s">
        <v>2</v>
      </c>
      <c r="G48" s="69" t="s">
        <v>236</v>
      </c>
      <c r="H48" s="76" t="s">
        <v>237</v>
      </c>
      <c r="I48" s="89">
        <v>120000</v>
      </c>
      <c r="J48" s="89">
        <v>6000</v>
      </c>
      <c r="K48" s="89">
        <v>6000</v>
      </c>
      <c r="L48" s="89">
        <v>0</v>
      </c>
      <c r="M48" s="89">
        <v>0</v>
      </c>
      <c r="N48" s="89">
        <v>0</v>
      </c>
      <c r="O48" s="90">
        <f t="shared" si="5"/>
        <v>108000</v>
      </c>
    </row>
    <row r="49" spans="1:15" s="58" customFormat="1" ht="156" x14ac:dyDescent="0.2">
      <c r="A49" s="96">
        <v>38</v>
      </c>
      <c r="B49" s="81">
        <v>242796</v>
      </c>
      <c r="C49" s="95" t="s">
        <v>132</v>
      </c>
      <c r="D49" s="51" t="s">
        <v>133</v>
      </c>
      <c r="E49" s="69" t="s">
        <v>80</v>
      </c>
      <c r="F49" s="69" t="s">
        <v>81</v>
      </c>
      <c r="G49" s="69" t="s">
        <v>61</v>
      </c>
      <c r="H49" s="166" t="s">
        <v>238</v>
      </c>
      <c r="I49" s="89">
        <v>1354042.8</v>
      </c>
      <c r="J49" s="89">
        <v>0</v>
      </c>
      <c r="K49" s="89">
        <v>0</v>
      </c>
      <c r="L49" s="89">
        <v>0</v>
      </c>
      <c r="M49" s="89">
        <v>0</v>
      </c>
      <c r="N49" s="89">
        <v>0</v>
      </c>
      <c r="O49" s="90">
        <f t="shared" si="5"/>
        <v>1354042.8</v>
      </c>
    </row>
    <row r="50" spans="1:15" s="58" customFormat="1" ht="175.5" x14ac:dyDescent="0.2">
      <c r="A50" s="96">
        <v>39</v>
      </c>
      <c r="B50" s="81">
        <v>242796</v>
      </c>
      <c r="C50" s="95" t="s">
        <v>132</v>
      </c>
      <c r="D50" s="51" t="s">
        <v>133</v>
      </c>
      <c r="E50" s="69" t="s">
        <v>76</v>
      </c>
      <c r="F50" s="69" t="s">
        <v>57</v>
      </c>
      <c r="G50" s="69" t="s">
        <v>61</v>
      </c>
      <c r="H50" s="166" t="s">
        <v>239</v>
      </c>
      <c r="I50" s="89">
        <v>79200</v>
      </c>
      <c r="J50" s="89">
        <v>0</v>
      </c>
      <c r="K50" s="89">
        <v>0</v>
      </c>
      <c r="L50" s="89">
        <v>0</v>
      </c>
      <c r="M50" s="89">
        <v>0</v>
      </c>
      <c r="N50" s="89">
        <v>0</v>
      </c>
      <c r="O50" s="90">
        <f t="shared" si="5"/>
        <v>79200</v>
      </c>
    </row>
    <row r="51" spans="1:15" s="58" customFormat="1" ht="136.5" x14ac:dyDescent="0.2">
      <c r="A51" s="96">
        <v>40</v>
      </c>
      <c r="B51" s="81">
        <v>242796</v>
      </c>
      <c r="C51" s="95" t="s">
        <v>132</v>
      </c>
      <c r="D51" s="51" t="s">
        <v>133</v>
      </c>
      <c r="E51" s="69" t="s">
        <v>63</v>
      </c>
      <c r="F51" s="69" t="s">
        <v>62</v>
      </c>
      <c r="G51" s="69" t="s">
        <v>97</v>
      </c>
      <c r="H51" s="166" t="s">
        <v>240</v>
      </c>
      <c r="I51" s="89">
        <v>554946</v>
      </c>
      <c r="J51" s="89">
        <v>0</v>
      </c>
      <c r="K51" s="89">
        <v>0</v>
      </c>
      <c r="L51" s="89">
        <v>0</v>
      </c>
      <c r="M51" s="89">
        <v>0</v>
      </c>
      <c r="N51" s="89">
        <v>0</v>
      </c>
      <c r="O51" s="90">
        <f t="shared" si="5"/>
        <v>554946</v>
      </c>
    </row>
    <row r="52" spans="1:15" s="58" customFormat="1" ht="175.5" x14ac:dyDescent="0.2">
      <c r="A52" s="96">
        <v>41</v>
      </c>
      <c r="B52" s="81">
        <v>242796</v>
      </c>
      <c r="C52" s="95" t="s">
        <v>132</v>
      </c>
      <c r="D52" s="51" t="s">
        <v>133</v>
      </c>
      <c r="E52" s="69" t="s">
        <v>76</v>
      </c>
      <c r="F52" s="69" t="s">
        <v>57</v>
      </c>
      <c r="G52" s="69" t="s">
        <v>61</v>
      </c>
      <c r="H52" s="166" t="s">
        <v>241</v>
      </c>
      <c r="I52" s="89">
        <v>18000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90">
        <f t="shared" si="5"/>
        <v>18000</v>
      </c>
    </row>
    <row r="53" spans="1:15" s="58" customFormat="1" ht="136.5" x14ac:dyDescent="0.2">
      <c r="A53" s="98">
        <v>42</v>
      </c>
      <c r="B53" s="82">
        <v>242796</v>
      </c>
      <c r="C53" s="99" t="s">
        <v>132</v>
      </c>
      <c r="D53" s="100" t="s">
        <v>133</v>
      </c>
      <c r="E53" s="101" t="s">
        <v>115</v>
      </c>
      <c r="F53" s="101" t="s">
        <v>215</v>
      </c>
      <c r="G53" s="101" t="s">
        <v>216</v>
      </c>
      <c r="H53" s="167" t="s">
        <v>242</v>
      </c>
      <c r="I53" s="102">
        <v>2364000</v>
      </c>
      <c r="J53" s="102">
        <v>0</v>
      </c>
      <c r="K53" s="102">
        <v>0</v>
      </c>
      <c r="L53" s="102">
        <v>0</v>
      </c>
      <c r="M53" s="102">
        <v>0</v>
      </c>
      <c r="N53" s="102">
        <v>0</v>
      </c>
      <c r="O53" s="103">
        <f t="shared" si="5"/>
        <v>2364000</v>
      </c>
    </row>
    <row r="54" spans="1:15" x14ac:dyDescent="0.45">
      <c r="A54" s="38" t="s">
        <v>48</v>
      </c>
      <c r="B54" s="79"/>
      <c r="C54" s="39"/>
      <c r="D54" s="39"/>
      <c r="E54" s="40"/>
      <c r="F54" s="41"/>
      <c r="G54" s="41"/>
      <c r="H54" s="165"/>
      <c r="I54" s="42">
        <f>SUM(I55)</f>
        <v>0</v>
      </c>
      <c r="J54" s="42">
        <f t="shared" ref="J54:O54" si="6">SUM(J55)</f>
        <v>0</v>
      </c>
      <c r="K54" s="42">
        <f t="shared" si="6"/>
        <v>0</v>
      </c>
      <c r="L54" s="42">
        <f t="shared" si="6"/>
        <v>0</v>
      </c>
      <c r="M54" s="42">
        <f t="shared" si="6"/>
        <v>0</v>
      </c>
      <c r="N54" s="42">
        <f t="shared" si="6"/>
        <v>0</v>
      </c>
      <c r="O54" s="43">
        <f t="shared" si="6"/>
        <v>0</v>
      </c>
    </row>
    <row r="55" spans="1:15" s="58" customFormat="1" x14ac:dyDescent="0.2">
      <c r="A55" s="53"/>
      <c r="B55" s="83"/>
      <c r="C55" s="54"/>
      <c r="D55" s="54"/>
      <c r="E55" s="55"/>
      <c r="F55" s="70"/>
      <c r="G55" s="70"/>
      <c r="H55" s="168"/>
      <c r="I55" s="56"/>
      <c r="J55" s="56"/>
      <c r="K55" s="56"/>
      <c r="L55" s="56"/>
      <c r="M55" s="56"/>
      <c r="N55" s="56"/>
      <c r="O55" s="57"/>
    </row>
    <row r="56" spans="1:15" s="60" customFormat="1" thickBot="1" x14ac:dyDescent="0.25">
      <c r="A56" s="140" t="s">
        <v>243</v>
      </c>
      <c r="B56" s="141"/>
      <c r="C56" s="141"/>
      <c r="D56" s="141"/>
      <c r="E56" s="141"/>
      <c r="F56" s="141"/>
      <c r="G56" s="141"/>
      <c r="H56" s="142"/>
      <c r="I56" s="59">
        <f t="shared" ref="I56:O56" si="7">+I11+I31+I54+I8</f>
        <v>21019321.580000002</v>
      </c>
      <c r="J56" s="65">
        <f t="shared" si="7"/>
        <v>397716.99</v>
      </c>
      <c r="K56" s="65">
        <f t="shared" si="7"/>
        <v>397716.99</v>
      </c>
      <c r="L56" s="65">
        <f t="shared" si="7"/>
        <v>130576.25</v>
      </c>
      <c r="M56" s="65">
        <f t="shared" si="7"/>
        <v>130576.25</v>
      </c>
      <c r="N56" s="59">
        <f t="shared" si="7"/>
        <v>0</v>
      </c>
      <c r="O56" s="66">
        <f t="shared" si="7"/>
        <v>19962735.100000001</v>
      </c>
    </row>
  </sheetData>
  <mergeCells count="18">
    <mergeCell ref="L6:N6"/>
    <mergeCell ref="A56:H56"/>
    <mergeCell ref="A1:O1"/>
    <mergeCell ref="A2:O2"/>
    <mergeCell ref="A3:O3"/>
    <mergeCell ref="A5:A7"/>
    <mergeCell ref="B5:I5"/>
    <mergeCell ref="J5:N5"/>
    <mergeCell ref="O5:O7"/>
    <mergeCell ref="B6:B7"/>
    <mergeCell ref="C6:C7"/>
    <mergeCell ref="D6:D7"/>
    <mergeCell ref="E6:E7"/>
    <mergeCell ref="F6:F7"/>
    <mergeCell ref="G6:G7"/>
    <mergeCell ref="H6:H7"/>
    <mergeCell ref="I6:I7"/>
    <mergeCell ref="J6:K6"/>
  </mergeCells>
  <pageMargins left="0.31496062992125984" right="0.23622047244094491" top="0.56999999999999995" bottom="0.31" header="0.31496062992125984" footer="0.31496062992125984"/>
  <pageSetup paperSize="9" scale="60" orientation="landscape" r:id="rId1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opLeftCell="A72" zoomScaleNormal="100" workbookViewId="0">
      <selection activeCell="I77" sqref="I77"/>
    </sheetView>
  </sheetViews>
  <sheetFormatPr defaultRowHeight="19.5" x14ac:dyDescent="0.45"/>
  <cols>
    <col min="1" max="1" width="4.625" style="61" customWidth="1"/>
    <col min="2" max="2" width="9.125" style="84" customWidth="1"/>
    <col min="3" max="3" width="10.625" style="61" customWidth="1"/>
    <col min="4" max="4" width="16.625" style="61" customWidth="1"/>
    <col min="5" max="5" width="22.625" style="62" customWidth="1"/>
    <col min="6" max="7" width="17.125" style="30" customWidth="1"/>
    <col min="8" max="8" width="33.75" style="30" customWidth="1"/>
    <col min="9" max="9" width="12.625" style="63" customWidth="1"/>
    <col min="10" max="13" width="11.625" style="30" customWidth="1"/>
    <col min="14" max="14" width="9.625" style="30" customWidth="1"/>
    <col min="15" max="15" width="11.625" style="30" customWidth="1"/>
    <col min="16" max="16384" width="9" style="30"/>
  </cols>
  <sheetData>
    <row r="1" spans="1:16" ht="21" x14ac:dyDescent="0.45">
      <c r="A1" s="125" t="s">
        <v>54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6" ht="21" x14ac:dyDescent="0.45">
      <c r="A2" s="125" t="s">
        <v>55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6" ht="21" x14ac:dyDescent="0.45">
      <c r="A3" s="125" t="s">
        <v>507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6" s="32" customFormat="1" ht="8.1" customHeight="1" thickBot="1" x14ac:dyDescent="0.5">
      <c r="A4" s="31"/>
      <c r="B4" s="104"/>
      <c r="C4" s="31"/>
      <c r="D4" s="31"/>
      <c r="E4" s="72"/>
      <c r="I4" s="33"/>
    </row>
    <row r="5" spans="1:16" s="35" customFormat="1" ht="38.1" customHeight="1" x14ac:dyDescent="0.4">
      <c r="A5" s="147" t="s">
        <v>31</v>
      </c>
      <c r="B5" s="150" t="s">
        <v>32</v>
      </c>
      <c r="C5" s="151"/>
      <c r="D5" s="151"/>
      <c r="E5" s="151"/>
      <c r="F5" s="151"/>
      <c r="G5" s="151"/>
      <c r="H5" s="151"/>
      <c r="I5" s="152"/>
      <c r="J5" s="153" t="s">
        <v>244</v>
      </c>
      <c r="K5" s="154"/>
      <c r="L5" s="154"/>
      <c r="M5" s="154"/>
      <c r="N5" s="155"/>
      <c r="O5" s="156" t="s">
        <v>34</v>
      </c>
      <c r="P5" s="34"/>
    </row>
    <row r="6" spans="1:16" s="36" customFormat="1" ht="57.95" customHeight="1" x14ac:dyDescent="0.2">
      <c r="A6" s="148"/>
      <c r="B6" s="159" t="s">
        <v>35</v>
      </c>
      <c r="C6" s="160" t="s">
        <v>0</v>
      </c>
      <c r="D6" s="160" t="s">
        <v>36</v>
      </c>
      <c r="E6" s="162" t="s">
        <v>37</v>
      </c>
      <c r="F6" s="160" t="s">
        <v>38</v>
      </c>
      <c r="G6" s="160" t="s">
        <v>39</v>
      </c>
      <c r="H6" s="160" t="s">
        <v>40</v>
      </c>
      <c r="I6" s="164" t="s">
        <v>41</v>
      </c>
      <c r="J6" s="145" t="s">
        <v>245</v>
      </c>
      <c r="K6" s="146"/>
      <c r="L6" s="145" t="s">
        <v>43</v>
      </c>
      <c r="M6" s="146"/>
      <c r="N6" s="161"/>
      <c r="O6" s="157"/>
    </row>
    <row r="7" spans="1:16" s="35" customFormat="1" ht="60" customHeight="1" x14ac:dyDescent="0.4">
      <c r="A7" s="149"/>
      <c r="B7" s="159"/>
      <c r="C7" s="160"/>
      <c r="D7" s="160"/>
      <c r="E7" s="163"/>
      <c r="F7" s="160"/>
      <c r="G7" s="160"/>
      <c r="H7" s="160"/>
      <c r="I7" s="164"/>
      <c r="J7" s="37" t="s">
        <v>44</v>
      </c>
      <c r="K7" s="37" t="s">
        <v>45</v>
      </c>
      <c r="L7" s="37" t="s">
        <v>44</v>
      </c>
      <c r="M7" s="37" t="s">
        <v>45</v>
      </c>
      <c r="N7" s="37" t="s">
        <v>64</v>
      </c>
      <c r="O7" s="158"/>
      <c r="P7" s="34"/>
    </row>
    <row r="8" spans="1:16" ht="20.100000000000001" customHeight="1" x14ac:dyDescent="0.45">
      <c r="A8" s="38" t="s">
        <v>16</v>
      </c>
      <c r="B8" s="79"/>
      <c r="C8" s="39"/>
      <c r="D8" s="39"/>
      <c r="E8" s="40"/>
      <c r="F8" s="41"/>
      <c r="G8" s="41"/>
      <c r="H8" s="41"/>
      <c r="I8" s="42">
        <f t="shared" ref="I8:O8" si="0">SUM(I9:I9)</f>
        <v>0</v>
      </c>
      <c r="J8" s="42">
        <f t="shared" si="0"/>
        <v>0</v>
      </c>
      <c r="K8" s="42">
        <f t="shared" si="0"/>
        <v>0</v>
      </c>
      <c r="L8" s="42">
        <f t="shared" si="0"/>
        <v>0</v>
      </c>
      <c r="M8" s="42">
        <f t="shared" si="0"/>
        <v>0</v>
      </c>
      <c r="N8" s="42">
        <f t="shared" si="0"/>
        <v>0</v>
      </c>
      <c r="O8" s="43">
        <f t="shared" si="0"/>
        <v>0</v>
      </c>
    </row>
    <row r="9" spans="1:16" s="49" customFormat="1" x14ac:dyDescent="0.2">
      <c r="A9" s="44"/>
      <c r="B9" s="80"/>
      <c r="C9" s="105"/>
      <c r="D9" s="46"/>
      <c r="E9" s="73"/>
      <c r="F9" s="73"/>
      <c r="G9" s="73"/>
      <c r="H9" s="74"/>
      <c r="I9" s="47"/>
      <c r="J9" s="48"/>
      <c r="K9" s="48"/>
      <c r="L9" s="48"/>
      <c r="M9" s="48"/>
      <c r="N9" s="48"/>
      <c r="O9" s="50"/>
    </row>
    <row r="10" spans="1:16" ht="20.100000000000001" customHeight="1" x14ac:dyDescent="0.45">
      <c r="A10" s="38" t="s">
        <v>46</v>
      </c>
      <c r="B10" s="79"/>
      <c r="C10" s="39"/>
      <c r="D10" s="39"/>
      <c r="E10" s="40"/>
      <c r="F10" s="41"/>
      <c r="G10" s="41"/>
      <c r="H10" s="41"/>
      <c r="I10" s="42">
        <f>SUM(I11:I48)</f>
        <v>8735580.2199999988</v>
      </c>
      <c r="J10" s="42">
        <f t="shared" ref="J10:O10" si="1">SUM(J11:J48)</f>
        <v>366172.3</v>
      </c>
      <c r="K10" s="42">
        <f t="shared" si="1"/>
        <v>366172.3</v>
      </c>
      <c r="L10" s="42">
        <f t="shared" si="1"/>
        <v>116808.38500000001</v>
      </c>
      <c r="M10" s="42">
        <f t="shared" si="1"/>
        <v>116808.38500000001</v>
      </c>
      <c r="N10" s="42">
        <f t="shared" si="1"/>
        <v>0</v>
      </c>
      <c r="O10" s="42">
        <f t="shared" si="1"/>
        <v>7769618.8499999996</v>
      </c>
    </row>
    <row r="11" spans="1:16" s="49" customFormat="1" ht="77.25" x14ac:dyDescent="0.2">
      <c r="A11" s="44">
        <v>1</v>
      </c>
      <c r="B11" s="80">
        <v>242821</v>
      </c>
      <c r="C11" s="45" t="s">
        <v>246</v>
      </c>
      <c r="D11" s="52" t="s">
        <v>247</v>
      </c>
      <c r="E11" s="75" t="s">
        <v>70</v>
      </c>
      <c r="F11" s="75" t="s">
        <v>7</v>
      </c>
      <c r="G11" s="73" t="s">
        <v>71</v>
      </c>
      <c r="H11" s="76" t="s">
        <v>340</v>
      </c>
      <c r="I11" s="47">
        <v>60000</v>
      </c>
      <c r="J11" s="48">
        <v>4800</v>
      </c>
      <c r="K11" s="48">
        <v>4800</v>
      </c>
      <c r="L11" s="48">
        <v>0</v>
      </c>
      <c r="M11" s="48">
        <v>0</v>
      </c>
      <c r="N11" s="77">
        <v>0</v>
      </c>
      <c r="O11" s="50">
        <f t="shared" ref="O11" si="2">+I11-(SUM(J11:N11))</f>
        <v>50400</v>
      </c>
    </row>
    <row r="12" spans="1:16" s="49" customFormat="1" ht="97.5" x14ac:dyDescent="0.2">
      <c r="A12" s="44">
        <v>2</v>
      </c>
      <c r="B12" s="81">
        <v>242824</v>
      </c>
      <c r="C12" s="51" t="s">
        <v>248</v>
      </c>
      <c r="D12" s="52" t="s">
        <v>249</v>
      </c>
      <c r="E12" s="75" t="s">
        <v>65</v>
      </c>
      <c r="F12" s="75" t="s">
        <v>7</v>
      </c>
      <c r="G12" s="75" t="s">
        <v>67</v>
      </c>
      <c r="H12" s="76" t="s">
        <v>69</v>
      </c>
      <c r="I12" s="48">
        <v>110000</v>
      </c>
      <c r="J12" s="48">
        <v>5500</v>
      </c>
      <c r="K12" s="48">
        <v>5500</v>
      </c>
      <c r="L12" s="48">
        <v>0</v>
      </c>
      <c r="M12" s="48">
        <v>0</v>
      </c>
      <c r="N12" s="77">
        <v>0</v>
      </c>
      <c r="O12" s="50">
        <f t="shared" ref="O12:O56" si="3">+I12-(SUM(J12:N12))</f>
        <v>99000</v>
      </c>
    </row>
    <row r="13" spans="1:16" s="49" customFormat="1" ht="97.5" x14ac:dyDescent="0.2">
      <c r="A13" s="44">
        <v>3</v>
      </c>
      <c r="B13" s="81" t="s">
        <v>250</v>
      </c>
      <c r="C13" s="51" t="s">
        <v>251</v>
      </c>
      <c r="D13" s="52" t="s">
        <v>252</v>
      </c>
      <c r="E13" s="75" t="s">
        <v>65</v>
      </c>
      <c r="F13" s="75" t="s">
        <v>7</v>
      </c>
      <c r="G13" s="75" t="s">
        <v>253</v>
      </c>
      <c r="H13" s="76" t="s">
        <v>69</v>
      </c>
      <c r="I13" s="48">
        <f>359000+49000</f>
        <v>408000</v>
      </c>
      <c r="J13" s="48">
        <f>17950+2450</f>
        <v>20400</v>
      </c>
      <c r="K13" s="48">
        <f>17950+2450</f>
        <v>20400</v>
      </c>
      <c r="L13" s="48">
        <v>0</v>
      </c>
      <c r="M13" s="48">
        <v>0</v>
      </c>
      <c r="N13" s="77">
        <v>0</v>
      </c>
      <c r="O13" s="50">
        <f t="shared" si="3"/>
        <v>367200</v>
      </c>
    </row>
    <row r="14" spans="1:16" s="49" customFormat="1" ht="116.25" x14ac:dyDescent="0.2">
      <c r="A14" s="44">
        <v>4</v>
      </c>
      <c r="B14" s="81" t="s">
        <v>254</v>
      </c>
      <c r="C14" s="51" t="s">
        <v>255</v>
      </c>
      <c r="D14" s="52" t="s">
        <v>256</v>
      </c>
      <c r="E14" s="75" t="s">
        <v>257</v>
      </c>
      <c r="F14" s="75" t="s">
        <v>4</v>
      </c>
      <c r="G14" s="75" t="s">
        <v>146</v>
      </c>
      <c r="H14" s="76" t="s">
        <v>341</v>
      </c>
      <c r="I14" s="48">
        <f>60000+540000</f>
        <v>600000</v>
      </c>
      <c r="J14" s="48">
        <v>30000</v>
      </c>
      <c r="K14" s="48">
        <v>30000</v>
      </c>
      <c r="L14" s="48">
        <v>0</v>
      </c>
      <c r="M14" s="48">
        <v>0</v>
      </c>
      <c r="N14" s="77">
        <v>0</v>
      </c>
      <c r="O14" s="50">
        <f t="shared" si="3"/>
        <v>540000</v>
      </c>
    </row>
    <row r="15" spans="1:16" s="49" customFormat="1" ht="116.25" x14ac:dyDescent="0.2">
      <c r="A15" s="44">
        <v>5</v>
      </c>
      <c r="B15" s="81" t="s">
        <v>254</v>
      </c>
      <c r="C15" s="51" t="s">
        <v>258</v>
      </c>
      <c r="D15" s="52" t="s">
        <v>259</v>
      </c>
      <c r="E15" s="75" t="s">
        <v>260</v>
      </c>
      <c r="F15" s="75" t="s">
        <v>4</v>
      </c>
      <c r="G15" s="75" t="s">
        <v>146</v>
      </c>
      <c r="H15" s="76" t="s">
        <v>342</v>
      </c>
      <c r="I15" s="48">
        <f>34190+307710</f>
        <v>341900</v>
      </c>
      <c r="J15" s="48">
        <v>17095</v>
      </c>
      <c r="K15" s="48">
        <v>17095</v>
      </c>
      <c r="L15" s="48">
        <v>0</v>
      </c>
      <c r="M15" s="48">
        <v>0</v>
      </c>
      <c r="N15" s="77">
        <v>0</v>
      </c>
      <c r="O15" s="50">
        <f t="shared" si="3"/>
        <v>307710</v>
      </c>
    </row>
    <row r="16" spans="1:16" s="49" customFormat="1" ht="96.75" x14ac:dyDescent="0.2">
      <c r="A16" s="44">
        <v>6</v>
      </c>
      <c r="B16" s="81" t="s">
        <v>254</v>
      </c>
      <c r="C16" s="51" t="s">
        <v>261</v>
      </c>
      <c r="D16" s="52" t="s">
        <v>262</v>
      </c>
      <c r="E16" s="75" t="s">
        <v>263</v>
      </c>
      <c r="F16" s="75" t="s">
        <v>4</v>
      </c>
      <c r="G16" s="75" t="s">
        <v>264</v>
      </c>
      <c r="H16" s="76" t="s">
        <v>343</v>
      </c>
      <c r="I16" s="48">
        <v>10000</v>
      </c>
      <c r="J16" s="48">
        <v>800</v>
      </c>
      <c r="K16" s="48">
        <v>800</v>
      </c>
      <c r="L16" s="48">
        <v>0</v>
      </c>
      <c r="M16" s="48">
        <v>0</v>
      </c>
      <c r="N16" s="77">
        <v>0</v>
      </c>
      <c r="O16" s="50">
        <f t="shared" si="3"/>
        <v>8400</v>
      </c>
    </row>
    <row r="17" spans="1:15" s="49" customFormat="1" ht="135.75" x14ac:dyDescent="0.2">
      <c r="A17" s="44">
        <v>7</v>
      </c>
      <c r="B17" s="81" t="s">
        <v>265</v>
      </c>
      <c r="C17" s="51" t="s">
        <v>266</v>
      </c>
      <c r="D17" s="52" t="s">
        <v>267</v>
      </c>
      <c r="E17" s="75" t="s">
        <v>85</v>
      </c>
      <c r="F17" s="75" t="s">
        <v>4</v>
      </c>
      <c r="G17" s="75" t="s">
        <v>268</v>
      </c>
      <c r="H17" s="76" t="s">
        <v>344</v>
      </c>
      <c r="I17" s="48">
        <v>39546</v>
      </c>
      <c r="J17" s="48">
        <v>1977.3</v>
      </c>
      <c r="K17" s="48">
        <v>1977.3</v>
      </c>
      <c r="L17" s="48">
        <v>0</v>
      </c>
      <c r="M17" s="48">
        <v>0</v>
      </c>
      <c r="N17" s="77">
        <v>0</v>
      </c>
      <c r="O17" s="50">
        <f t="shared" si="3"/>
        <v>35591.4</v>
      </c>
    </row>
    <row r="18" spans="1:15" s="49" customFormat="1" ht="194.25" x14ac:dyDescent="0.2">
      <c r="A18" s="44">
        <v>8</v>
      </c>
      <c r="B18" s="81" t="s">
        <v>265</v>
      </c>
      <c r="C18" s="51" t="s">
        <v>269</v>
      </c>
      <c r="D18" s="52" t="s">
        <v>270</v>
      </c>
      <c r="E18" s="75" t="s">
        <v>53</v>
      </c>
      <c r="F18" s="75" t="s">
        <v>1</v>
      </c>
      <c r="G18" s="75" t="s">
        <v>141</v>
      </c>
      <c r="H18" s="76" t="s">
        <v>345</v>
      </c>
      <c r="I18" s="48">
        <v>275000</v>
      </c>
      <c r="J18" s="48">
        <v>13750</v>
      </c>
      <c r="K18" s="48">
        <v>13750</v>
      </c>
      <c r="L18" s="48">
        <v>0</v>
      </c>
      <c r="M18" s="48">
        <v>0</v>
      </c>
      <c r="N18" s="77">
        <v>0</v>
      </c>
      <c r="O18" s="50">
        <f t="shared" si="3"/>
        <v>247500</v>
      </c>
    </row>
    <row r="19" spans="1:15" s="49" customFormat="1" ht="97.5" x14ac:dyDescent="0.2">
      <c r="A19" s="44">
        <v>9</v>
      </c>
      <c r="B19" s="81" t="s">
        <v>265</v>
      </c>
      <c r="C19" s="51" t="s">
        <v>271</v>
      </c>
      <c r="D19" s="52" t="s">
        <v>272</v>
      </c>
      <c r="E19" s="75" t="s">
        <v>65</v>
      </c>
      <c r="F19" s="75" t="s">
        <v>7</v>
      </c>
      <c r="G19" s="75" t="s">
        <v>86</v>
      </c>
      <c r="H19" s="76" t="s">
        <v>273</v>
      </c>
      <c r="I19" s="48">
        <f>1000+1250+850</f>
        <v>3100</v>
      </c>
      <c r="J19" s="48">
        <v>0</v>
      </c>
      <c r="K19" s="48">
        <v>0</v>
      </c>
      <c r="L19" s="48">
        <v>0</v>
      </c>
      <c r="M19" s="48">
        <v>0</v>
      </c>
      <c r="N19" s="78" t="s">
        <v>274</v>
      </c>
      <c r="O19" s="50">
        <f t="shared" si="3"/>
        <v>3100</v>
      </c>
    </row>
    <row r="20" spans="1:15" s="49" customFormat="1" ht="97.5" x14ac:dyDescent="0.2">
      <c r="A20" s="44">
        <v>10</v>
      </c>
      <c r="B20" s="81" t="s">
        <v>265</v>
      </c>
      <c r="C20" s="51" t="s">
        <v>275</v>
      </c>
      <c r="D20" s="52" t="s">
        <v>276</v>
      </c>
      <c r="E20" s="75" t="s">
        <v>65</v>
      </c>
      <c r="F20" s="75" t="s">
        <v>7</v>
      </c>
      <c r="G20" s="75" t="s">
        <v>277</v>
      </c>
      <c r="H20" s="76" t="s">
        <v>69</v>
      </c>
      <c r="I20" s="48">
        <f>418000+70000</f>
        <v>488000</v>
      </c>
      <c r="J20" s="48">
        <f>20900+3500</f>
        <v>24400</v>
      </c>
      <c r="K20" s="48">
        <f>20900+3500</f>
        <v>24400</v>
      </c>
      <c r="L20" s="48">
        <v>0</v>
      </c>
      <c r="M20" s="48">
        <v>0</v>
      </c>
      <c r="N20" s="77">
        <v>0</v>
      </c>
      <c r="O20" s="50">
        <f t="shared" si="3"/>
        <v>439200</v>
      </c>
    </row>
    <row r="21" spans="1:15" s="49" customFormat="1" ht="116.25" x14ac:dyDescent="0.2">
      <c r="A21" s="44">
        <v>11</v>
      </c>
      <c r="B21" s="81" t="s">
        <v>278</v>
      </c>
      <c r="C21" s="51" t="s">
        <v>279</v>
      </c>
      <c r="D21" s="52" t="s">
        <v>280</v>
      </c>
      <c r="E21" s="75" t="s">
        <v>72</v>
      </c>
      <c r="F21" s="75" t="s">
        <v>1</v>
      </c>
      <c r="G21" s="75" t="s">
        <v>73</v>
      </c>
      <c r="H21" s="76" t="s">
        <v>346</v>
      </c>
      <c r="I21" s="48">
        <v>285000</v>
      </c>
      <c r="J21" s="48">
        <v>14250</v>
      </c>
      <c r="K21" s="48">
        <v>14250</v>
      </c>
      <c r="L21" s="48">
        <v>0</v>
      </c>
      <c r="M21" s="48">
        <v>0</v>
      </c>
      <c r="N21" s="77">
        <v>0</v>
      </c>
      <c r="O21" s="50">
        <f t="shared" si="3"/>
        <v>256500</v>
      </c>
    </row>
    <row r="22" spans="1:15" s="49" customFormat="1" ht="116.25" x14ac:dyDescent="0.2">
      <c r="A22" s="44">
        <v>12</v>
      </c>
      <c r="B22" s="81" t="s">
        <v>278</v>
      </c>
      <c r="C22" s="51" t="s">
        <v>281</v>
      </c>
      <c r="D22" s="52" t="s">
        <v>280</v>
      </c>
      <c r="E22" s="75" t="s">
        <v>72</v>
      </c>
      <c r="F22" s="75" t="s">
        <v>1</v>
      </c>
      <c r="G22" s="75" t="s">
        <v>73</v>
      </c>
      <c r="H22" s="76" t="s">
        <v>347</v>
      </c>
      <c r="I22" s="48">
        <v>15000</v>
      </c>
      <c r="J22" s="48">
        <v>750</v>
      </c>
      <c r="K22" s="48">
        <v>750</v>
      </c>
      <c r="L22" s="48">
        <v>0</v>
      </c>
      <c r="M22" s="48">
        <v>0</v>
      </c>
      <c r="N22" s="77">
        <v>0</v>
      </c>
      <c r="O22" s="50">
        <f t="shared" si="3"/>
        <v>13500</v>
      </c>
    </row>
    <row r="23" spans="1:15" s="49" customFormat="1" ht="97.5" x14ac:dyDescent="0.2">
      <c r="A23" s="44">
        <v>13</v>
      </c>
      <c r="B23" s="81" t="s">
        <v>282</v>
      </c>
      <c r="C23" s="51" t="s">
        <v>283</v>
      </c>
      <c r="D23" s="52" t="s">
        <v>284</v>
      </c>
      <c r="E23" s="75" t="s">
        <v>65</v>
      </c>
      <c r="F23" s="75" t="s">
        <v>7</v>
      </c>
      <c r="G23" s="75" t="s">
        <v>68</v>
      </c>
      <c r="H23" s="76" t="s">
        <v>273</v>
      </c>
      <c r="I23" s="48">
        <v>1250</v>
      </c>
      <c r="J23" s="48">
        <v>0</v>
      </c>
      <c r="K23" s="48">
        <v>0</v>
      </c>
      <c r="L23" s="48">
        <v>0</v>
      </c>
      <c r="M23" s="48">
        <v>0</v>
      </c>
      <c r="N23" s="78" t="s">
        <v>274</v>
      </c>
      <c r="O23" s="50">
        <f t="shared" si="3"/>
        <v>1250</v>
      </c>
    </row>
    <row r="24" spans="1:15" s="49" customFormat="1" ht="97.5" x14ac:dyDescent="0.2">
      <c r="A24" s="44">
        <v>14</v>
      </c>
      <c r="B24" s="81" t="s">
        <v>282</v>
      </c>
      <c r="C24" s="51" t="s">
        <v>285</v>
      </c>
      <c r="D24" s="52" t="s">
        <v>286</v>
      </c>
      <c r="E24" s="75" t="s">
        <v>65</v>
      </c>
      <c r="F24" s="75" t="s">
        <v>7</v>
      </c>
      <c r="G24" s="75" t="s">
        <v>78</v>
      </c>
      <c r="H24" s="76" t="s">
        <v>69</v>
      </c>
      <c r="I24" s="48">
        <v>107000</v>
      </c>
      <c r="J24" s="48">
        <v>5350</v>
      </c>
      <c r="K24" s="48">
        <v>5350</v>
      </c>
      <c r="L24" s="48">
        <v>0</v>
      </c>
      <c r="M24" s="48">
        <v>0</v>
      </c>
      <c r="N24" s="77">
        <v>0</v>
      </c>
      <c r="O24" s="50">
        <f t="shared" si="3"/>
        <v>96300</v>
      </c>
    </row>
    <row r="25" spans="1:15" s="49" customFormat="1" ht="117" x14ac:dyDescent="0.2">
      <c r="A25" s="44">
        <v>15</v>
      </c>
      <c r="B25" s="81" t="s">
        <v>287</v>
      </c>
      <c r="C25" s="51" t="s">
        <v>288</v>
      </c>
      <c r="D25" s="52" t="s">
        <v>289</v>
      </c>
      <c r="E25" s="75" t="s">
        <v>66</v>
      </c>
      <c r="F25" s="75" t="s">
        <v>7</v>
      </c>
      <c r="G25" s="75" t="s">
        <v>78</v>
      </c>
      <c r="H25" s="76" t="s">
        <v>87</v>
      </c>
      <c r="I25" s="48">
        <f>48000+24000</f>
        <v>72000</v>
      </c>
      <c r="J25" s="48">
        <f>2400+1200</f>
        <v>3600</v>
      </c>
      <c r="K25" s="48">
        <f>2400+1200</f>
        <v>3600</v>
      </c>
      <c r="L25" s="48">
        <v>0</v>
      </c>
      <c r="M25" s="48">
        <v>0</v>
      </c>
      <c r="N25" s="77">
        <v>0</v>
      </c>
      <c r="O25" s="50">
        <f t="shared" si="3"/>
        <v>64800</v>
      </c>
    </row>
    <row r="26" spans="1:15" s="49" customFormat="1" ht="97.5" x14ac:dyDescent="0.2">
      <c r="A26" s="44">
        <v>16</v>
      </c>
      <c r="B26" s="81" t="s">
        <v>324</v>
      </c>
      <c r="C26" s="51" t="s">
        <v>325</v>
      </c>
      <c r="D26" s="52" t="s">
        <v>326</v>
      </c>
      <c r="E26" s="75" t="s">
        <v>65</v>
      </c>
      <c r="F26" s="75" t="s">
        <v>7</v>
      </c>
      <c r="G26" s="75" t="s">
        <v>327</v>
      </c>
      <c r="H26" s="76" t="s">
        <v>69</v>
      </c>
      <c r="I26" s="48">
        <v>50000</v>
      </c>
      <c r="J26" s="48">
        <v>2500</v>
      </c>
      <c r="K26" s="48">
        <v>2500</v>
      </c>
      <c r="L26" s="48">
        <v>0</v>
      </c>
      <c r="M26" s="48">
        <v>0</v>
      </c>
      <c r="N26" s="77">
        <v>0</v>
      </c>
      <c r="O26" s="50">
        <f t="shared" si="3"/>
        <v>45000</v>
      </c>
    </row>
    <row r="27" spans="1:15" s="49" customFormat="1" ht="96.75" x14ac:dyDescent="0.2">
      <c r="A27" s="44">
        <v>17</v>
      </c>
      <c r="B27" s="81" t="s">
        <v>328</v>
      </c>
      <c r="C27" s="51" t="s">
        <v>329</v>
      </c>
      <c r="D27" s="52" t="s">
        <v>330</v>
      </c>
      <c r="E27" s="75" t="s">
        <v>263</v>
      </c>
      <c r="F27" s="75" t="s">
        <v>4</v>
      </c>
      <c r="G27" s="75" t="s">
        <v>264</v>
      </c>
      <c r="H27" s="76" t="s">
        <v>348</v>
      </c>
      <c r="I27" s="48">
        <v>10000</v>
      </c>
      <c r="J27" s="48">
        <v>800</v>
      </c>
      <c r="K27" s="48">
        <v>800</v>
      </c>
      <c r="L27" s="48">
        <v>0</v>
      </c>
      <c r="M27" s="48">
        <v>0</v>
      </c>
      <c r="N27" s="77">
        <v>0</v>
      </c>
      <c r="O27" s="50">
        <f t="shared" si="3"/>
        <v>8400</v>
      </c>
    </row>
    <row r="28" spans="1:15" s="49" customFormat="1" ht="116.25" x14ac:dyDescent="0.2">
      <c r="A28" s="44">
        <v>18</v>
      </c>
      <c r="B28" s="81" t="s">
        <v>331</v>
      </c>
      <c r="C28" s="51" t="s">
        <v>332</v>
      </c>
      <c r="D28" s="52" t="s">
        <v>333</v>
      </c>
      <c r="E28" s="75" t="s">
        <v>334</v>
      </c>
      <c r="F28" s="75" t="s">
        <v>1</v>
      </c>
      <c r="G28" s="75" t="s">
        <v>335</v>
      </c>
      <c r="H28" s="76" t="s">
        <v>349</v>
      </c>
      <c r="I28" s="48">
        <v>60000</v>
      </c>
      <c r="J28" s="48">
        <v>4800</v>
      </c>
      <c r="K28" s="48">
        <v>4800</v>
      </c>
      <c r="L28" s="48">
        <v>0</v>
      </c>
      <c r="M28" s="48">
        <v>0</v>
      </c>
      <c r="N28" s="77">
        <v>0</v>
      </c>
      <c r="O28" s="50">
        <f t="shared" si="3"/>
        <v>50400</v>
      </c>
    </row>
    <row r="29" spans="1:15" s="49" customFormat="1" ht="97.5" x14ac:dyDescent="0.2">
      <c r="A29" s="44">
        <v>19</v>
      </c>
      <c r="B29" s="81" t="s">
        <v>350</v>
      </c>
      <c r="C29" s="51" t="s">
        <v>351</v>
      </c>
      <c r="D29" s="52" t="s">
        <v>352</v>
      </c>
      <c r="E29" s="75" t="s">
        <v>353</v>
      </c>
      <c r="F29" s="75" t="s">
        <v>4</v>
      </c>
      <c r="G29" s="75" t="s">
        <v>60</v>
      </c>
      <c r="H29" s="76" t="s">
        <v>354</v>
      </c>
      <c r="I29" s="48">
        <v>41000</v>
      </c>
      <c r="J29" s="48">
        <v>0</v>
      </c>
      <c r="K29" s="48">
        <v>0</v>
      </c>
      <c r="L29" s="48">
        <v>20500</v>
      </c>
      <c r="M29" s="48">
        <v>20500</v>
      </c>
      <c r="N29" s="77">
        <v>0</v>
      </c>
      <c r="O29" s="50">
        <f t="shared" si="3"/>
        <v>0</v>
      </c>
    </row>
    <row r="30" spans="1:15" s="49" customFormat="1" ht="135.75" x14ac:dyDescent="0.2">
      <c r="A30" s="44">
        <v>18</v>
      </c>
      <c r="B30" s="81" t="s">
        <v>350</v>
      </c>
      <c r="C30" s="51" t="s">
        <v>355</v>
      </c>
      <c r="D30" s="52" t="s">
        <v>356</v>
      </c>
      <c r="E30" s="75" t="s">
        <v>357</v>
      </c>
      <c r="F30" s="75" t="s">
        <v>3</v>
      </c>
      <c r="G30" s="75" t="s">
        <v>358</v>
      </c>
      <c r="H30" s="76" t="s">
        <v>359</v>
      </c>
      <c r="I30" s="48">
        <v>237500</v>
      </c>
      <c r="J30" s="48">
        <v>19000</v>
      </c>
      <c r="K30" s="48">
        <v>19000</v>
      </c>
      <c r="L30" s="48">
        <v>0</v>
      </c>
      <c r="M30" s="48">
        <v>0</v>
      </c>
      <c r="N30" s="77">
        <v>0</v>
      </c>
      <c r="O30" s="50">
        <f t="shared" si="3"/>
        <v>199500</v>
      </c>
    </row>
    <row r="31" spans="1:15" s="49" customFormat="1" ht="155.25" x14ac:dyDescent="0.2">
      <c r="A31" s="44">
        <v>19</v>
      </c>
      <c r="B31" s="81" t="s">
        <v>350</v>
      </c>
      <c r="C31" s="51" t="s">
        <v>360</v>
      </c>
      <c r="D31" s="52" t="s">
        <v>361</v>
      </c>
      <c r="E31" s="75" t="s">
        <v>362</v>
      </c>
      <c r="F31" s="75" t="s">
        <v>4</v>
      </c>
      <c r="G31" s="75" t="s">
        <v>146</v>
      </c>
      <c r="H31" s="76" t="s">
        <v>363</v>
      </c>
      <c r="I31" s="48">
        <v>67539</v>
      </c>
      <c r="J31" s="48">
        <v>0</v>
      </c>
      <c r="K31" s="48">
        <v>0</v>
      </c>
      <c r="L31" s="48">
        <v>33769.5</v>
      </c>
      <c r="M31" s="48">
        <v>33769.5</v>
      </c>
      <c r="N31" s="77">
        <v>0</v>
      </c>
      <c r="O31" s="50">
        <f t="shared" si="3"/>
        <v>0</v>
      </c>
    </row>
    <row r="32" spans="1:15" s="49" customFormat="1" ht="174.75" x14ac:dyDescent="0.2">
      <c r="A32" s="44">
        <v>18</v>
      </c>
      <c r="B32" s="81" t="s">
        <v>350</v>
      </c>
      <c r="C32" s="51" t="s">
        <v>364</v>
      </c>
      <c r="D32" s="52" t="s">
        <v>365</v>
      </c>
      <c r="E32" s="75" t="s">
        <v>362</v>
      </c>
      <c r="F32" s="75" t="s">
        <v>4</v>
      </c>
      <c r="G32" s="75" t="s">
        <v>146</v>
      </c>
      <c r="H32" s="76" t="s">
        <v>366</v>
      </c>
      <c r="I32" s="48">
        <f>835000-67539</f>
        <v>767461</v>
      </c>
      <c r="J32" s="48">
        <v>0</v>
      </c>
      <c r="K32" s="48">
        <v>0</v>
      </c>
      <c r="L32" s="48">
        <v>0</v>
      </c>
      <c r="M32" s="48">
        <v>0</v>
      </c>
      <c r="N32" s="78" t="s">
        <v>274</v>
      </c>
      <c r="O32" s="50">
        <f t="shared" si="3"/>
        <v>767461</v>
      </c>
    </row>
    <row r="33" spans="1:15" s="49" customFormat="1" ht="116.25" x14ac:dyDescent="0.2">
      <c r="A33" s="44">
        <v>19</v>
      </c>
      <c r="B33" s="81" t="s">
        <v>350</v>
      </c>
      <c r="C33" s="51" t="s">
        <v>367</v>
      </c>
      <c r="D33" s="52" t="s">
        <v>368</v>
      </c>
      <c r="E33" s="75" t="s">
        <v>369</v>
      </c>
      <c r="F33" s="75" t="s">
        <v>4</v>
      </c>
      <c r="G33" s="75" t="s">
        <v>370</v>
      </c>
      <c r="H33" s="76" t="s">
        <v>371</v>
      </c>
      <c r="I33" s="48">
        <v>80000</v>
      </c>
      <c r="J33" s="48">
        <v>4000</v>
      </c>
      <c r="K33" s="48">
        <v>4000</v>
      </c>
      <c r="L33" s="48">
        <v>0</v>
      </c>
      <c r="M33" s="48">
        <v>0</v>
      </c>
      <c r="N33" s="77">
        <v>0</v>
      </c>
      <c r="O33" s="50">
        <f t="shared" si="3"/>
        <v>72000</v>
      </c>
    </row>
    <row r="34" spans="1:15" s="49" customFormat="1" ht="155.25" x14ac:dyDescent="0.2">
      <c r="A34" s="44">
        <v>18</v>
      </c>
      <c r="B34" s="81" t="s">
        <v>372</v>
      </c>
      <c r="C34" s="51" t="s">
        <v>373</v>
      </c>
      <c r="D34" s="52" t="s">
        <v>374</v>
      </c>
      <c r="E34" s="75" t="s">
        <v>182</v>
      </c>
      <c r="F34" s="75" t="s">
        <v>3</v>
      </c>
      <c r="G34" s="75" t="s">
        <v>183</v>
      </c>
      <c r="H34" s="76" t="s">
        <v>375</v>
      </c>
      <c r="I34" s="48">
        <v>162319.29999999999</v>
      </c>
      <c r="J34" s="48">
        <v>0</v>
      </c>
      <c r="K34" s="48">
        <v>0</v>
      </c>
      <c r="L34" s="48">
        <v>2924.01</v>
      </c>
      <c r="M34" s="48">
        <v>2924.01</v>
      </c>
      <c r="N34" s="77">
        <v>0</v>
      </c>
      <c r="O34" s="50">
        <f t="shared" si="3"/>
        <v>156471.28</v>
      </c>
    </row>
    <row r="35" spans="1:15" s="49" customFormat="1" ht="96.75" x14ac:dyDescent="0.2">
      <c r="A35" s="44">
        <v>19</v>
      </c>
      <c r="B35" s="81" t="s">
        <v>376</v>
      </c>
      <c r="C35" s="51" t="s">
        <v>377</v>
      </c>
      <c r="D35" s="52" t="s">
        <v>378</v>
      </c>
      <c r="E35" s="75" t="s">
        <v>72</v>
      </c>
      <c r="F35" s="75" t="s">
        <v>1</v>
      </c>
      <c r="G35" s="75" t="s">
        <v>379</v>
      </c>
      <c r="H35" s="76" t="s">
        <v>380</v>
      </c>
      <c r="I35" s="48">
        <v>500000</v>
      </c>
      <c r="J35" s="48">
        <v>40000</v>
      </c>
      <c r="K35" s="48">
        <v>40000</v>
      </c>
      <c r="L35" s="48">
        <v>0</v>
      </c>
      <c r="M35" s="48">
        <v>0</v>
      </c>
      <c r="N35" s="77">
        <v>0</v>
      </c>
      <c r="O35" s="50">
        <f t="shared" si="3"/>
        <v>420000</v>
      </c>
    </row>
    <row r="36" spans="1:15" s="49" customFormat="1" ht="135.75" x14ac:dyDescent="0.2">
      <c r="A36" s="44">
        <v>20</v>
      </c>
      <c r="B36" s="81" t="s">
        <v>376</v>
      </c>
      <c r="C36" s="51" t="s">
        <v>381</v>
      </c>
      <c r="D36" s="52" t="s">
        <v>382</v>
      </c>
      <c r="E36" s="75" t="s">
        <v>357</v>
      </c>
      <c r="F36" s="75" t="s">
        <v>3</v>
      </c>
      <c r="G36" s="75" t="s">
        <v>358</v>
      </c>
      <c r="H36" s="76" t="s">
        <v>383</v>
      </c>
      <c r="I36" s="48">
        <v>12500</v>
      </c>
      <c r="J36" s="48">
        <v>1000</v>
      </c>
      <c r="K36" s="48">
        <v>1000</v>
      </c>
      <c r="L36" s="48">
        <v>0</v>
      </c>
      <c r="M36" s="48">
        <v>0</v>
      </c>
      <c r="N36" s="77">
        <v>0</v>
      </c>
      <c r="O36" s="50">
        <f t="shared" si="3"/>
        <v>10500</v>
      </c>
    </row>
    <row r="37" spans="1:15" s="49" customFormat="1" ht="155.25" x14ac:dyDescent="0.2">
      <c r="A37" s="44">
        <v>21</v>
      </c>
      <c r="B37" s="81" t="s">
        <v>384</v>
      </c>
      <c r="C37" s="51" t="s">
        <v>385</v>
      </c>
      <c r="D37" s="52" t="s">
        <v>386</v>
      </c>
      <c r="E37" s="75" t="s">
        <v>182</v>
      </c>
      <c r="F37" s="75" t="s">
        <v>3</v>
      </c>
      <c r="G37" s="75" t="s">
        <v>183</v>
      </c>
      <c r="H37" s="76" t="s">
        <v>387</v>
      </c>
      <c r="I37" s="48">
        <v>64927.72</v>
      </c>
      <c r="J37" s="48">
        <v>0</v>
      </c>
      <c r="K37" s="48">
        <v>0</v>
      </c>
      <c r="L37" s="48">
        <v>0</v>
      </c>
      <c r="M37" s="48">
        <v>0</v>
      </c>
      <c r="N37" s="78" t="s">
        <v>388</v>
      </c>
      <c r="O37" s="50">
        <f t="shared" si="3"/>
        <v>64927.72</v>
      </c>
    </row>
    <row r="38" spans="1:15" s="49" customFormat="1" ht="155.25" x14ac:dyDescent="0.2">
      <c r="A38" s="44">
        <v>22</v>
      </c>
      <c r="B38" s="81" t="s">
        <v>384</v>
      </c>
      <c r="C38" s="51" t="s">
        <v>389</v>
      </c>
      <c r="D38" s="52" t="s">
        <v>386</v>
      </c>
      <c r="E38" s="75" t="s">
        <v>182</v>
      </c>
      <c r="F38" s="75" t="s">
        <v>3</v>
      </c>
      <c r="G38" s="75" t="s">
        <v>183</v>
      </c>
      <c r="H38" s="76" t="s">
        <v>390</v>
      </c>
      <c r="I38" s="48">
        <v>12486.1</v>
      </c>
      <c r="J38" s="48">
        <v>0</v>
      </c>
      <c r="K38" s="48">
        <v>0</v>
      </c>
      <c r="L38" s="48">
        <v>0</v>
      </c>
      <c r="M38" s="48">
        <v>0</v>
      </c>
      <c r="N38" s="78" t="s">
        <v>388</v>
      </c>
      <c r="O38" s="50">
        <f t="shared" si="3"/>
        <v>12486.1</v>
      </c>
    </row>
    <row r="39" spans="1:15" s="49" customFormat="1" ht="155.25" x14ac:dyDescent="0.2">
      <c r="A39" s="44">
        <v>23</v>
      </c>
      <c r="B39" s="81" t="s">
        <v>384</v>
      </c>
      <c r="C39" s="51" t="s">
        <v>391</v>
      </c>
      <c r="D39" s="52" t="s">
        <v>386</v>
      </c>
      <c r="E39" s="75" t="s">
        <v>182</v>
      </c>
      <c r="F39" s="75" t="s">
        <v>3</v>
      </c>
      <c r="G39" s="75" t="s">
        <v>183</v>
      </c>
      <c r="H39" s="76" t="s">
        <v>392</v>
      </c>
      <c r="I39" s="48">
        <v>4994.4399999999996</v>
      </c>
      <c r="J39" s="48">
        <v>0</v>
      </c>
      <c r="K39" s="48">
        <v>0</v>
      </c>
      <c r="L39" s="48">
        <v>0</v>
      </c>
      <c r="M39" s="48">
        <v>0</v>
      </c>
      <c r="N39" s="78" t="s">
        <v>388</v>
      </c>
      <c r="O39" s="50">
        <f t="shared" si="3"/>
        <v>4994.4399999999996</v>
      </c>
    </row>
    <row r="40" spans="1:15" s="49" customFormat="1" ht="135.75" x14ac:dyDescent="0.2">
      <c r="A40" s="44">
        <v>24</v>
      </c>
      <c r="B40" s="81" t="s">
        <v>384</v>
      </c>
      <c r="C40" s="51" t="s">
        <v>393</v>
      </c>
      <c r="D40" s="52" t="s">
        <v>394</v>
      </c>
      <c r="E40" s="75" t="s">
        <v>395</v>
      </c>
      <c r="F40" s="75" t="s">
        <v>4</v>
      </c>
      <c r="G40" s="75" t="s">
        <v>396</v>
      </c>
      <c r="H40" s="76" t="s">
        <v>397</v>
      </c>
      <c r="I40" s="48">
        <v>216000</v>
      </c>
      <c r="J40" s="48">
        <v>0</v>
      </c>
      <c r="K40" s="48">
        <v>0</v>
      </c>
      <c r="L40" s="48">
        <v>0</v>
      </c>
      <c r="M40" s="48">
        <v>0</v>
      </c>
      <c r="N40" s="78" t="s">
        <v>398</v>
      </c>
      <c r="O40" s="50">
        <f t="shared" si="3"/>
        <v>216000</v>
      </c>
    </row>
    <row r="41" spans="1:15" s="49" customFormat="1" ht="116.25" x14ac:dyDescent="0.2">
      <c r="A41" s="44">
        <v>25</v>
      </c>
      <c r="B41" s="81" t="s">
        <v>399</v>
      </c>
      <c r="C41" s="51" t="s">
        <v>400</v>
      </c>
      <c r="D41" s="52" t="s">
        <v>401</v>
      </c>
      <c r="E41" s="75" t="s">
        <v>263</v>
      </c>
      <c r="F41" s="75" t="s">
        <v>402</v>
      </c>
      <c r="G41" s="75" t="s">
        <v>396</v>
      </c>
      <c r="H41" s="76" t="s">
        <v>403</v>
      </c>
      <c r="I41" s="48">
        <v>1000000</v>
      </c>
      <c r="J41" s="48">
        <v>80000</v>
      </c>
      <c r="K41" s="48">
        <v>80000</v>
      </c>
      <c r="L41" s="48">
        <v>0</v>
      </c>
      <c r="M41" s="48">
        <v>0</v>
      </c>
      <c r="N41" s="77">
        <v>0</v>
      </c>
      <c r="O41" s="50">
        <f t="shared" si="3"/>
        <v>840000</v>
      </c>
    </row>
    <row r="42" spans="1:15" s="49" customFormat="1" ht="116.25" x14ac:dyDescent="0.2">
      <c r="A42" s="44">
        <v>26</v>
      </c>
      <c r="B42" s="81" t="s">
        <v>404</v>
      </c>
      <c r="C42" s="51" t="s">
        <v>405</v>
      </c>
      <c r="D42" s="52" t="s">
        <v>406</v>
      </c>
      <c r="E42" s="75" t="s">
        <v>72</v>
      </c>
      <c r="F42" s="75" t="s">
        <v>1</v>
      </c>
      <c r="G42" s="75" t="s">
        <v>73</v>
      </c>
      <c r="H42" s="76" t="s">
        <v>407</v>
      </c>
      <c r="I42" s="48">
        <v>15000</v>
      </c>
      <c r="J42" s="48">
        <v>750</v>
      </c>
      <c r="K42" s="48">
        <v>750</v>
      </c>
      <c r="L42" s="48">
        <v>0</v>
      </c>
      <c r="M42" s="48">
        <v>0</v>
      </c>
      <c r="N42" s="77">
        <v>0</v>
      </c>
      <c r="O42" s="50">
        <f t="shared" si="3"/>
        <v>13500</v>
      </c>
    </row>
    <row r="43" spans="1:15" s="49" customFormat="1" ht="116.25" x14ac:dyDescent="0.2">
      <c r="A43" s="44">
        <v>27</v>
      </c>
      <c r="B43" s="81" t="s">
        <v>404</v>
      </c>
      <c r="C43" s="51" t="s">
        <v>408</v>
      </c>
      <c r="D43" s="52" t="s">
        <v>406</v>
      </c>
      <c r="E43" s="75" t="s">
        <v>72</v>
      </c>
      <c r="F43" s="75" t="s">
        <v>1</v>
      </c>
      <c r="G43" s="75" t="s">
        <v>73</v>
      </c>
      <c r="H43" s="76" t="s">
        <v>409</v>
      </c>
      <c r="I43" s="48">
        <v>22500</v>
      </c>
      <c r="J43" s="48">
        <v>1125</v>
      </c>
      <c r="K43" s="48">
        <v>1125</v>
      </c>
      <c r="L43" s="48">
        <v>0</v>
      </c>
      <c r="M43" s="48">
        <v>0</v>
      </c>
      <c r="N43" s="77">
        <v>0</v>
      </c>
      <c r="O43" s="50">
        <f t="shared" si="3"/>
        <v>20250</v>
      </c>
    </row>
    <row r="44" spans="1:15" s="49" customFormat="1" ht="116.25" x14ac:dyDescent="0.2">
      <c r="A44" s="44">
        <v>28</v>
      </c>
      <c r="B44" s="81" t="s">
        <v>404</v>
      </c>
      <c r="C44" s="51" t="s">
        <v>410</v>
      </c>
      <c r="D44" s="52" t="s">
        <v>406</v>
      </c>
      <c r="E44" s="75" t="s">
        <v>72</v>
      </c>
      <c r="F44" s="75" t="s">
        <v>1</v>
      </c>
      <c r="G44" s="75" t="s">
        <v>73</v>
      </c>
      <c r="H44" s="76" t="s">
        <v>411</v>
      </c>
      <c r="I44" s="48">
        <v>22500</v>
      </c>
      <c r="J44" s="48">
        <v>1125</v>
      </c>
      <c r="K44" s="48">
        <v>1125</v>
      </c>
      <c r="L44" s="48">
        <v>0</v>
      </c>
      <c r="M44" s="48">
        <v>0</v>
      </c>
      <c r="N44" s="77">
        <v>0</v>
      </c>
      <c r="O44" s="50">
        <f t="shared" si="3"/>
        <v>20250</v>
      </c>
    </row>
    <row r="45" spans="1:15" s="49" customFormat="1" ht="116.25" x14ac:dyDescent="0.2">
      <c r="A45" s="44">
        <v>29</v>
      </c>
      <c r="B45" s="81" t="s">
        <v>412</v>
      </c>
      <c r="C45" s="51" t="s">
        <v>413</v>
      </c>
      <c r="D45" s="52" t="s">
        <v>414</v>
      </c>
      <c r="E45" s="75" t="s">
        <v>53</v>
      </c>
      <c r="F45" s="75" t="s">
        <v>1</v>
      </c>
      <c r="G45" s="75" t="s">
        <v>415</v>
      </c>
      <c r="H45" s="76" t="s">
        <v>416</v>
      </c>
      <c r="I45" s="48">
        <v>855000</v>
      </c>
      <c r="J45" s="48">
        <v>68400</v>
      </c>
      <c r="K45" s="48">
        <v>68400</v>
      </c>
      <c r="L45" s="48">
        <v>0</v>
      </c>
      <c r="M45" s="48">
        <v>0</v>
      </c>
      <c r="N45" s="77">
        <v>0</v>
      </c>
      <c r="O45" s="50">
        <f t="shared" si="3"/>
        <v>718200</v>
      </c>
    </row>
    <row r="46" spans="1:15" s="49" customFormat="1" ht="155.25" x14ac:dyDescent="0.2">
      <c r="A46" s="44">
        <v>30</v>
      </c>
      <c r="B46" s="81" t="s">
        <v>412</v>
      </c>
      <c r="C46" s="51" t="s">
        <v>417</v>
      </c>
      <c r="D46" s="52" t="s">
        <v>418</v>
      </c>
      <c r="E46" s="75" t="s">
        <v>182</v>
      </c>
      <c r="F46" s="75" t="s">
        <v>3</v>
      </c>
      <c r="G46" s="75" t="s">
        <v>183</v>
      </c>
      <c r="H46" s="76" t="s">
        <v>419</v>
      </c>
      <c r="I46" s="48">
        <v>7491.66</v>
      </c>
      <c r="J46" s="48">
        <v>0</v>
      </c>
      <c r="K46" s="48">
        <v>0</v>
      </c>
      <c r="L46" s="48">
        <v>0</v>
      </c>
      <c r="M46" s="48">
        <v>0</v>
      </c>
      <c r="N46" s="78" t="s">
        <v>388</v>
      </c>
      <c r="O46" s="50">
        <f t="shared" si="3"/>
        <v>7491.66</v>
      </c>
    </row>
    <row r="47" spans="1:15" s="49" customFormat="1" ht="135.75" x14ac:dyDescent="0.2">
      <c r="A47" s="44">
        <v>31</v>
      </c>
      <c r="B47" s="81" t="s">
        <v>420</v>
      </c>
      <c r="C47" s="51" t="s">
        <v>421</v>
      </c>
      <c r="D47" s="52" t="s">
        <v>422</v>
      </c>
      <c r="E47" s="75" t="s">
        <v>263</v>
      </c>
      <c r="F47" s="75" t="s">
        <v>402</v>
      </c>
      <c r="G47" s="75" t="s">
        <v>423</v>
      </c>
      <c r="H47" s="76" t="s">
        <v>424</v>
      </c>
      <c r="I47" s="48">
        <v>794865</v>
      </c>
      <c r="J47" s="48">
        <v>0</v>
      </c>
      <c r="K47" s="48">
        <v>0</v>
      </c>
      <c r="L47" s="48">
        <v>59614.875</v>
      </c>
      <c r="M47" s="48">
        <v>59614.875</v>
      </c>
      <c r="N47" s="77">
        <v>0</v>
      </c>
      <c r="O47" s="50">
        <f t="shared" si="3"/>
        <v>675635.25</v>
      </c>
    </row>
    <row r="48" spans="1:15" s="49" customFormat="1" ht="213.75" x14ac:dyDescent="0.2">
      <c r="A48" s="44">
        <v>32</v>
      </c>
      <c r="B48" s="81" t="s">
        <v>425</v>
      </c>
      <c r="C48" s="51" t="s">
        <v>426</v>
      </c>
      <c r="D48" s="52" t="s">
        <v>427</v>
      </c>
      <c r="E48" s="75" t="s">
        <v>428</v>
      </c>
      <c r="F48" s="75" t="s">
        <v>6</v>
      </c>
      <c r="G48" s="75" t="s">
        <v>429</v>
      </c>
      <c r="H48" s="76" t="s">
        <v>430</v>
      </c>
      <c r="I48" s="48">
        <v>915700</v>
      </c>
      <c r="J48" s="48">
        <v>0</v>
      </c>
      <c r="K48" s="48">
        <v>0</v>
      </c>
      <c r="L48" s="48">
        <v>0</v>
      </c>
      <c r="M48" s="48">
        <v>0</v>
      </c>
      <c r="N48" s="111" t="s">
        <v>431</v>
      </c>
      <c r="O48" s="50">
        <f t="shared" si="3"/>
        <v>915700</v>
      </c>
    </row>
    <row r="49" spans="1:15" ht="20.100000000000001" customHeight="1" x14ac:dyDescent="0.45">
      <c r="A49" s="38" t="s">
        <v>47</v>
      </c>
      <c r="B49" s="79"/>
      <c r="C49" s="39"/>
      <c r="D49" s="39"/>
      <c r="E49" s="40"/>
      <c r="F49" s="41"/>
      <c r="G49" s="41"/>
      <c r="H49" s="41"/>
      <c r="I49" s="42">
        <f>SUM(I50:I74)</f>
        <v>5780741</v>
      </c>
      <c r="J49" s="42">
        <f t="shared" ref="J49:O49" si="4">SUM(J50:J74)</f>
        <v>158020</v>
      </c>
      <c r="K49" s="42">
        <f t="shared" si="4"/>
        <v>158020</v>
      </c>
      <c r="L49" s="42">
        <f t="shared" si="4"/>
        <v>101639.255</v>
      </c>
      <c r="M49" s="42">
        <f t="shared" si="4"/>
        <v>101639.245</v>
      </c>
      <c r="N49" s="42">
        <f t="shared" si="4"/>
        <v>0</v>
      </c>
      <c r="O49" s="42">
        <f t="shared" si="4"/>
        <v>5261422.5</v>
      </c>
    </row>
    <row r="50" spans="1:15" s="49" customFormat="1" ht="77.25" x14ac:dyDescent="0.2">
      <c r="A50" s="112">
        <v>1</v>
      </c>
      <c r="B50" s="113" t="s">
        <v>290</v>
      </c>
      <c r="C50" s="114" t="s">
        <v>291</v>
      </c>
      <c r="D50" s="115" t="s">
        <v>292</v>
      </c>
      <c r="E50" s="116" t="s">
        <v>75</v>
      </c>
      <c r="F50" s="116" t="s">
        <v>2</v>
      </c>
      <c r="G50" s="116" t="s">
        <v>293</v>
      </c>
      <c r="H50" s="117" t="s">
        <v>432</v>
      </c>
      <c r="I50" s="118">
        <v>490400</v>
      </c>
      <c r="J50" s="118">
        <v>24520</v>
      </c>
      <c r="K50" s="118">
        <v>24520</v>
      </c>
      <c r="L50" s="118">
        <v>0</v>
      </c>
      <c r="M50" s="118">
        <v>0</v>
      </c>
      <c r="N50" s="118">
        <v>0</v>
      </c>
      <c r="O50" s="119">
        <f t="shared" si="3"/>
        <v>441360</v>
      </c>
    </row>
    <row r="51" spans="1:15" s="49" customFormat="1" ht="135.75" x14ac:dyDescent="0.2">
      <c r="A51" s="120">
        <v>2</v>
      </c>
      <c r="B51" s="81" t="s">
        <v>265</v>
      </c>
      <c r="C51" s="51" t="s">
        <v>294</v>
      </c>
      <c r="D51" s="52" t="s">
        <v>295</v>
      </c>
      <c r="E51" s="75" t="s">
        <v>75</v>
      </c>
      <c r="F51" s="75" t="s">
        <v>2</v>
      </c>
      <c r="G51" s="75" t="s">
        <v>296</v>
      </c>
      <c r="H51" s="76" t="s">
        <v>433</v>
      </c>
      <c r="I51" s="48">
        <v>18000</v>
      </c>
      <c r="J51" s="48">
        <v>1440</v>
      </c>
      <c r="K51" s="48">
        <v>1440</v>
      </c>
      <c r="L51" s="48">
        <v>0</v>
      </c>
      <c r="M51" s="48">
        <v>0</v>
      </c>
      <c r="N51" s="48">
        <v>0</v>
      </c>
      <c r="O51" s="50">
        <f t="shared" si="3"/>
        <v>15120</v>
      </c>
    </row>
    <row r="52" spans="1:15" s="49" customFormat="1" ht="175.5" x14ac:dyDescent="0.2">
      <c r="A52" s="120">
        <v>3</v>
      </c>
      <c r="B52" s="81" t="s">
        <v>265</v>
      </c>
      <c r="C52" s="51" t="s">
        <v>297</v>
      </c>
      <c r="D52" s="52" t="s">
        <v>298</v>
      </c>
      <c r="E52" s="75" t="s">
        <v>299</v>
      </c>
      <c r="F52" s="75" t="s">
        <v>52</v>
      </c>
      <c r="G52" s="75" t="s">
        <v>300</v>
      </c>
      <c r="H52" s="76" t="s">
        <v>301</v>
      </c>
      <c r="I52" s="48">
        <v>24897.25</v>
      </c>
      <c r="J52" s="48">
        <v>0</v>
      </c>
      <c r="K52" s="48">
        <v>0</v>
      </c>
      <c r="L52" s="48">
        <v>12448.625</v>
      </c>
      <c r="M52" s="48">
        <v>12448.625</v>
      </c>
      <c r="N52" s="48">
        <v>0</v>
      </c>
      <c r="O52" s="50">
        <f t="shared" si="3"/>
        <v>0</v>
      </c>
    </row>
    <row r="53" spans="1:15" s="49" customFormat="1" ht="136.5" x14ac:dyDescent="0.2">
      <c r="A53" s="120">
        <v>4</v>
      </c>
      <c r="B53" s="81" t="s">
        <v>265</v>
      </c>
      <c r="C53" s="51" t="s">
        <v>302</v>
      </c>
      <c r="D53" s="52" t="s">
        <v>298</v>
      </c>
      <c r="E53" s="75" t="s">
        <v>299</v>
      </c>
      <c r="F53" s="75" t="s">
        <v>52</v>
      </c>
      <c r="G53" s="75" t="s">
        <v>300</v>
      </c>
      <c r="H53" s="76" t="s">
        <v>303</v>
      </c>
      <c r="I53" s="48">
        <v>27000</v>
      </c>
      <c r="J53" s="48">
        <v>0</v>
      </c>
      <c r="K53" s="48">
        <v>0</v>
      </c>
      <c r="L53" s="48">
        <v>13500</v>
      </c>
      <c r="M53" s="48">
        <v>13500</v>
      </c>
      <c r="N53" s="48">
        <v>0</v>
      </c>
      <c r="O53" s="50">
        <f t="shared" si="3"/>
        <v>0</v>
      </c>
    </row>
    <row r="54" spans="1:15" s="49" customFormat="1" ht="96.75" x14ac:dyDescent="0.2">
      <c r="A54" s="120">
        <v>5</v>
      </c>
      <c r="B54" s="81" t="s">
        <v>304</v>
      </c>
      <c r="C54" s="51" t="s">
        <v>305</v>
      </c>
      <c r="D54" s="52" t="s">
        <v>306</v>
      </c>
      <c r="E54" s="75" t="s">
        <v>307</v>
      </c>
      <c r="F54" s="75" t="s">
        <v>2</v>
      </c>
      <c r="G54" s="75" t="s">
        <v>308</v>
      </c>
      <c r="H54" s="76" t="s">
        <v>309</v>
      </c>
      <c r="I54" s="48">
        <v>18000</v>
      </c>
      <c r="J54" s="48">
        <v>0</v>
      </c>
      <c r="K54" s="48">
        <v>0</v>
      </c>
      <c r="L54" s="48">
        <v>0</v>
      </c>
      <c r="M54" s="48">
        <v>0</v>
      </c>
      <c r="N54" s="111" t="s">
        <v>93</v>
      </c>
      <c r="O54" s="50">
        <f t="shared" si="3"/>
        <v>18000</v>
      </c>
    </row>
    <row r="55" spans="1:15" s="49" customFormat="1" ht="136.5" x14ac:dyDescent="0.2">
      <c r="A55" s="120">
        <v>6</v>
      </c>
      <c r="B55" s="81" t="s">
        <v>331</v>
      </c>
      <c r="C55" s="51" t="s">
        <v>336</v>
      </c>
      <c r="D55" s="52" t="s">
        <v>337</v>
      </c>
      <c r="E55" s="75" t="s">
        <v>115</v>
      </c>
      <c r="F55" s="75" t="s">
        <v>215</v>
      </c>
      <c r="G55" s="75" t="s">
        <v>216</v>
      </c>
      <c r="H55" s="76" t="s">
        <v>338</v>
      </c>
      <c r="I55" s="48">
        <v>150000</v>
      </c>
      <c r="J55" s="48">
        <v>0</v>
      </c>
      <c r="K55" s="48">
        <v>0</v>
      </c>
      <c r="L55" s="48">
        <v>0</v>
      </c>
      <c r="M55" s="48">
        <v>0</v>
      </c>
      <c r="N55" s="111" t="s">
        <v>339</v>
      </c>
      <c r="O55" s="50">
        <f t="shared" si="3"/>
        <v>150000</v>
      </c>
    </row>
    <row r="56" spans="1:15" s="49" customFormat="1" ht="135.75" x14ac:dyDescent="0.2">
      <c r="A56" s="120">
        <v>7</v>
      </c>
      <c r="B56" s="81" t="s">
        <v>350</v>
      </c>
      <c r="C56" s="51" t="s">
        <v>434</v>
      </c>
      <c r="D56" s="52" t="s">
        <v>435</v>
      </c>
      <c r="E56" s="75" t="s">
        <v>126</v>
      </c>
      <c r="F56" s="75" t="s">
        <v>57</v>
      </c>
      <c r="G56" s="75" t="s">
        <v>228</v>
      </c>
      <c r="H56" s="76" t="s">
        <v>436</v>
      </c>
      <c r="I56" s="48">
        <v>312000</v>
      </c>
      <c r="J56" s="48">
        <v>0</v>
      </c>
      <c r="K56" s="48">
        <v>0</v>
      </c>
      <c r="L56" s="48">
        <v>0</v>
      </c>
      <c r="M56" s="48">
        <v>0</v>
      </c>
      <c r="N56" s="111" t="s">
        <v>218</v>
      </c>
      <c r="O56" s="50">
        <f t="shared" si="3"/>
        <v>312000</v>
      </c>
    </row>
    <row r="57" spans="1:15" s="49" customFormat="1" ht="175.5" x14ac:dyDescent="0.2">
      <c r="A57" s="120">
        <v>8</v>
      </c>
      <c r="B57" s="81" t="s">
        <v>437</v>
      </c>
      <c r="C57" s="51" t="s">
        <v>438</v>
      </c>
      <c r="D57" s="52" t="s">
        <v>439</v>
      </c>
      <c r="E57" s="75" t="s">
        <v>440</v>
      </c>
      <c r="F57" s="75" t="s">
        <v>441</v>
      </c>
      <c r="G57" s="75" t="s">
        <v>379</v>
      </c>
      <c r="H57" s="76" t="s">
        <v>442</v>
      </c>
      <c r="I57" s="48">
        <v>250000</v>
      </c>
      <c r="J57" s="48">
        <v>20000</v>
      </c>
      <c r="K57" s="48">
        <v>20000</v>
      </c>
      <c r="L57" s="48">
        <v>0</v>
      </c>
      <c r="M57" s="48">
        <v>0</v>
      </c>
      <c r="N57" s="48">
        <v>0</v>
      </c>
      <c r="O57" s="50">
        <f t="shared" ref="O57:O72" si="5">+I57-(SUM(J57:N57))</f>
        <v>210000</v>
      </c>
    </row>
    <row r="58" spans="1:15" s="49" customFormat="1" ht="156" x14ac:dyDescent="0.2">
      <c r="A58" s="120">
        <v>9</v>
      </c>
      <c r="B58" s="81" t="s">
        <v>437</v>
      </c>
      <c r="C58" s="51" t="s">
        <v>438</v>
      </c>
      <c r="D58" s="52" t="s">
        <v>439</v>
      </c>
      <c r="E58" s="75" t="s">
        <v>443</v>
      </c>
      <c r="F58" s="75" t="s">
        <v>441</v>
      </c>
      <c r="G58" s="75" t="s">
        <v>379</v>
      </c>
      <c r="H58" s="76" t="s">
        <v>444</v>
      </c>
      <c r="I58" s="48">
        <v>250000</v>
      </c>
      <c r="J58" s="48">
        <v>20000</v>
      </c>
      <c r="K58" s="48">
        <v>20000</v>
      </c>
      <c r="L58" s="48">
        <v>0</v>
      </c>
      <c r="M58" s="48">
        <v>0</v>
      </c>
      <c r="N58" s="48">
        <v>0</v>
      </c>
      <c r="O58" s="50">
        <f t="shared" si="5"/>
        <v>210000</v>
      </c>
    </row>
    <row r="59" spans="1:15" s="49" customFormat="1" ht="156" x14ac:dyDescent="0.2">
      <c r="A59" s="120">
        <v>10</v>
      </c>
      <c r="B59" s="81" t="s">
        <v>437</v>
      </c>
      <c r="C59" s="51" t="s">
        <v>438</v>
      </c>
      <c r="D59" s="52" t="s">
        <v>439</v>
      </c>
      <c r="E59" s="75" t="s">
        <v>72</v>
      </c>
      <c r="F59" s="75" t="s">
        <v>441</v>
      </c>
      <c r="G59" s="75" t="s">
        <v>379</v>
      </c>
      <c r="H59" s="76" t="s">
        <v>445</v>
      </c>
      <c r="I59" s="48">
        <v>250000</v>
      </c>
      <c r="J59" s="48">
        <v>20000</v>
      </c>
      <c r="K59" s="48">
        <v>20000</v>
      </c>
      <c r="L59" s="48">
        <v>0</v>
      </c>
      <c r="M59" s="48">
        <v>0</v>
      </c>
      <c r="N59" s="48">
        <v>0</v>
      </c>
      <c r="O59" s="50">
        <f t="shared" si="5"/>
        <v>210000</v>
      </c>
    </row>
    <row r="60" spans="1:15" s="49" customFormat="1" ht="136.5" x14ac:dyDescent="0.2">
      <c r="A60" s="120">
        <v>11</v>
      </c>
      <c r="B60" s="81" t="s">
        <v>437</v>
      </c>
      <c r="C60" s="51" t="s">
        <v>438</v>
      </c>
      <c r="D60" s="52" t="s">
        <v>439</v>
      </c>
      <c r="E60" s="75" t="s">
        <v>446</v>
      </c>
      <c r="F60" s="75" t="s">
        <v>441</v>
      </c>
      <c r="G60" s="75" t="s">
        <v>379</v>
      </c>
      <c r="H60" s="76" t="s">
        <v>447</v>
      </c>
      <c r="I60" s="48">
        <v>250000</v>
      </c>
      <c r="J60" s="48">
        <v>20000</v>
      </c>
      <c r="K60" s="48">
        <v>20000</v>
      </c>
      <c r="L60" s="48">
        <v>0</v>
      </c>
      <c r="M60" s="48">
        <v>0</v>
      </c>
      <c r="N60" s="48">
        <v>0</v>
      </c>
      <c r="O60" s="50">
        <f t="shared" si="5"/>
        <v>210000</v>
      </c>
    </row>
    <row r="61" spans="1:15" s="49" customFormat="1" ht="174.75" x14ac:dyDescent="0.2">
      <c r="A61" s="120">
        <v>12</v>
      </c>
      <c r="B61" s="81" t="s">
        <v>384</v>
      </c>
      <c r="C61" s="51" t="s">
        <v>393</v>
      </c>
      <c r="D61" s="52" t="s">
        <v>394</v>
      </c>
      <c r="E61" s="75" t="s">
        <v>448</v>
      </c>
      <c r="F61" s="75" t="s">
        <v>2</v>
      </c>
      <c r="G61" s="75" t="s">
        <v>396</v>
      </c>
      <c r="H61" s="76" t="s">
        <v>449</v>
      </c>
      <c r="I61" s="48">
        <v>360000</v>
      </c>
      <c r="J61" s="48">
        <v>0</v>
      </c>
      <c r="K61" s="48">
        <v>0</v>
      </c>
      <c r="L61" s="48">
        <v>0</v>
      </c>
      <c r="M61" s="48">
        <v>0</v>
      </c>
      <c r="N61" s="78" t="s">
        <v>398</v>
      </c>
      <c r="O61" s="50">
        <f t="shared" si="5"/>
        <v>360000</v>
      </c>
    </row>
    <row r="62" spans="1:15" s="49" customFormat="1" ht="116.25" x14ac:dyDescent="0.2">
      <c r="A62" s="120">
        <v>13</v>
      </c>
      <c r="B62" s="81" t="s">
        <v>399</v>
      </c>
      <c r="C62" s="51" t="s">
        <v>450</v>
      </c>
      <c r="D62" s="52" t="s">
        <v>451</v>
      </c>
      <c r="E62" s="75" t="s">
        <v>75</v>
      </c>
      <c r="F62" s="75" t="s">
        <v>2</v>
      </c>
      <c r="G62" s="75" t="s">
        <v>90</v>
      </c>
      <c r="H62" s="76" t="s">
        <v>452</v>
      </c>
      <c r="I62" s="48">
        <v>26125</v>
      </c>
      <c r="J62" s="48">
        <v>0</v>
      </c>
      <c r="K62" s="48">
        <v>0</v>
      </c>
      <c r="L62" s="48">
        <v>0</v>
      </c>
      <c r="M62" s="48">
        <v>0</v>
      </c>
      <c r="N62" s="111" t="s">
        <v>453</v>
      </c>
      <c r="O62" s="50">
        <f t="shared" si="5"/>
        <v>26125</v>
      </c>
    </row>
    <row r="63" spans="1:15" s="49" customFormat="1" ht="155.25" x14ac:dyDescent="0.2">
      <c r="A63" s="120">
        <v>14</v>
      </c>
      <c r="B63" s="81" t="s">
        <v>399</v>
      </c>
      <c r="C63" s="51" t="s">
        <v>454</v>
      </c>
      <c r="D63" s="52" t="s">
        <v>455</v>
      </c>
      <c r="E63" s="75" t="s">
        <v>92</v>
      </c>
      <c r="F63" s="75" t="s">
        <v>2</v>
      </c>
      <c r="G63" s="75" t="s">
        <v>456</v>
      </c>
      <c r="H63" s="76" t="s">
        <v>457</v>
      </c>
      <c r="I63" s="48">
        <v>30000</v>
      </c>
      <c r="J63" s="48">
        <v>2400</v>
      </c>
      <c r="K63" s="48">
        <v>2400</v>
      </c>
      <c r="L63" s="48">
        <v>0</v>
      </c>
      <c r="M63" s="48">
        <v>0</v>
      </c>
      <c r="N63" s="48">
        <v>0</v>
      </c>
      <c r="O63" s="50">
        <f t="shared" si="5"/>
        <v>25200</v>
      </c>
    </row>
    <row r="64" spans="1:15" s="49" customFormat="1" ht="253.5" x14ac:dyDescent="0.2">
      <c r="A64" s="120">
        <v>15</v>
      </c>
      <c r="B64" s="81" t="s">
        <v>458</v>
      </c>
      <c r="C64" s="51" t="s">
        <v>459</v>
      </c>
      <c r="D64" s="52" t="s">
        <v>460</v>
      </c>
      <c r="E64" s="75" t="s">
        <v>461</v>
      </c>
      <c r="F64" s="75" t="s">
        <v>52</v>
      </c>
      <c r="G64" s="75" t="s">
        <v>300</v>
      </c>
      <c r="H64" s="76" t="s">
        <v>462</v>
      </c>
      <c r="I64" s="48">
        <v>15093.75</v>
      </c>
      <c r="J64" s="48">
        <v>0</v>
      </c>
      <c r="K64" s="48">
        <v>0</v>
      </c>
      <c r="L64" s="48">
        <v>7546.88</v>
      </c>
      <c r="M64" s="48">
        <v>7546.87</v>
      </c>
      <c r="N64" s="48">
        <v>0</v>
      </c>
      <c r="O64" s="50">
        <f t="shared" si="5"/>
        <v>0</v>
      </c>
    </row>
    <row r="65" spans="1:15" s="49" customFormat="1" ht="117" x14ac:dyDescent="0.2">
      <c r="A65" s="120">
        <v>16</v>
      </c>
      <c r="B65" s="81" t="s">
        <v>463</v>
      </c>
      <c r="C65" s="51" t="s">
        <v>464</v>
      </c>
      <c r="D65" s="52" t="s">
        <v>465</v>
      </c>
      <c r="E65" s="75" t="s">
        <v>466</v>
      </c>
      <c r="F65" s="75" t="s">
        <v>2</v>
      </c>
      <c r="G65" s="75" t="s">
        <v>467</v>
      </c>
      <c r="H65" s="76" t="s">
        <v>468</v>
      </c>
      <c r="I65" s="48">
        <v>32000</v>
      </c>
      <c r="J65" s="48">
        <v>0</v>
      </c>
      <c r="K65" s="48">
        <v>0</v>
      </c>
      <c r="L65" s="48">
        <v>0</v>
      </c>
      <c r="M65" s="48">
        <v>0</v>
      </c>
      <c r="N65" s="111" t="s">
        <v>93</v>
      </c>
      <c r="O65" s="50">
        <f t="shared" si="5"/>
        <v>32000</v>
      </c>
    </row>
    <row r="66" spans="1:15" s="49" customFormat="1" ht="154.5" x14ac:dyDescent="0.2">
      <c r="A66" s="120">
        <v>17</v>
      </c>
      <c r="B66" s="81" t="s">
        <v>469</v>
      </c>
      <c r="C66" s="51" t="s">
        <v>470</v>
      </c>
      <c r="D66" s="52" t="s">
        <v>471</v>
      </c>
      <c r="E66" s="75" t="s">
        <v>472</v>
      </c>
      <c r="F66" s="75" t="s">
        <v>52</v>
      </c>
      <c r="G66" s="75" t="s">
        <v>216</v>
      </c>
      <c r="H66" s="76" t="s">
        <v>473</v>
      </c>
      <c r="I66" s="48">
        <v>1739100</v>
      </c>
      <c r="J66" s="48">
        <v>0</v>
      </c>
      <c r="K66" s="48">
        <v>0</v>
      </c>
      <c r="L66" s="48">
        <v>0</v>
      </c>
      <c r="M66" s="48">
        <v>0</v>
      </c>
      <c r="N66" s="111" t="s">
        <v>431</v>
      </c>
      <c r="O66" s="50">
        <f t="shared" si="5"/>
        <v>1739100</v>
      </c>
    </row>
    <row r="67" spans="1:15" s="49" customFormat="1" ht="174.75" x14ac:dyDescent="0.2">
      <c r="A67" s="120">
        <v>18</v>
      </c>
      <c r="B67" s="81" t="s">
        <v>474</v>
      </c>
      <c r="C67" s="51" t="s">
        <v>475</v>
      </c>
      <c r="D67" s="52" t="s">
        <v>476</v>
      </c>
      <c r="E67" s="75" t="s">
        <v>104</v>
      </c>
      <c r="F67" s="75" t="s">
        <v>2</v>
      </c>
      <c r="G67" s="75" t="s">
        <v>203</v>
      </c>
      <c r="H67" s="76" t="s">
        <v>477</v>
      </c>
      <c r="I67" s="48">
        <v>448450</v>
      </c>
      <c r="J67" s="48">
        <v>0</v>
      </c>
      <c r="K67" s="48">
        <v>0</v>
      </c>
      <c r="L67" s="48">
        <v>36225</v>
      </c>
      <c r="M67" s="48">
        <v>36225</v>
      </c>
      <c r="N67" s="48">
        <v>0</v>
      </c>
      <c r="O67" s="50">
        <f t="shared" si="5"/>
        <v>376000</v>
      </c>
    </row>
    <row r="68" spans="1:15" s="49" customFormat="1" ht="135.75" x14ac:dyDescent="0.2">
      <c r="A68" s="120">
        <v>19</v>
      </c>
      <c r="B68" s="81" t="s">
        <v>404</v>
      </c>
      <c r="C68" s="51" t="s">
        <v>478</v>
      </c>
      <c r="D68" s="52" t="s">
        <v>479</v>
      </c>
      <c r="E68" s="75" t="s">
        <v>480</v>
      </c>
      <c r="F68" s="75" t="s">
        <v>2</v>
      </c>
      <c r="G68" s="75" t="s">
        <v>481</v>
      </c>
      <c r="H68" s="76" t="s">
        <v>482</v>
      </c>
      <c r="I68" s="48">
        <v>60000</v>
      </c>
      <c r="J68" s="48">
        <v>0</v>
      </c>
      <c r="K68" s="48">
        <v>0</v>
      </c>
      <c r="L68" s="48">
        <v>0</v>
      </c>
      <c r="M68" s="48">
        <v>0</v>
      </c>
      <c r="N68" s="111" t="s">
        <v>93</v>
      </c>
      <c r="O68" s="50">
        <f t="shared" si="5"/>
        <v>60000</v>
      </c>
    </row>
    <row r="69" spans="1:15" s="49" customFormat="1" ht="58.5" x14ac:dyDescent="0.2">
      <c r="A69" s="120">
        <v>20</v>
      </c>
      <c r="B69" s="81" t="s">
        <v>483</v>
      </c>
      <c r="C69" s="51" t="s">
        <v>484</v>
      </c>
      <c r="D69" s="52" t="s">
        <v>485</v>
      </c>
      <c r="E69" s="75" t="s">
        <v>75</v>
      </c>
      <c r="F69" s="75" t="s">
        <v>2</v>
      </c>
      <c r="G69" s="75" t="s">
        <v>486</v>
      </c>
      <c r="H69" s="76" t="s">
        <v>487</v>
      </c>
      <c r="I69" s="48">
        <v>120750</v>
      </c>
      <c r="J69" s="48">
        <v>9660</v>
      </c>
      <c r="K69" s="48">
        <v>9660</v>
      </c>
      <c r="L69" s="48">
        <v>0</v>
      </c>
      <c r="M69" s="48">
        <v>0</v>
      </c>
      <c r="N69" s="48">
        <v>0</v>
      </c>
      <c r="O69" s="50">
        <f t="shared" si="5"/>
        <v>101430</v>
      </c>
    </row>
    <row r="70" spans="1:15" s="49" customFormat="1" ht="96.75" x14ac:dyDescent="0.2">
      <c r="A70" s="120">
        <v>21</v>
      </c>
      <c r="B70" s="81" t="s">
        <v>488</v>
      </c>
      <c r="C70" s="51" t="s">
        <v>489</v>
      </c>
      <c r="D70" s="52" t="s">
        <v>490</v>
      </c>
      <c r="E70" s="75" t="s">
        <v>91</v>
      </c>
      <c r="F70" s="75" t="s">
        <v>62</v>
      </c>
      <c r="G70" s="75" t="s">
        <v>90</v>
      </c>
      <c r="H70" s="76" t="s">
        <v>491</v>
      </c>
      <c r="I70" s="48">
        <v>30875</v>
      </c>
      <c r="J70" s="48">
        <v>0</v>
      </c>
      <c r="K70" s="48">
        <v>0</v>
      </c>
      <c r="L70" s="48">
        <v>1918.75</v>
      </c>
      <c r="M70" s="48">
        <v>1918.75</v>
      </c>
      <c r="N70" s="48">
        <v>0</v>
      </c>
      <c r="O70" s="50">
        <f t="shared" si="5"/>
        <v>27037.5</v>
      </c>
    </row>
    <row r="71" spans="1:15" s="49" customFormat="1" ht="140.1" customHeight="1" x14ac:dyDescent="0.2">
      <c r="A71" s="120">
        <v>22</v>
      </c>
      <c r="B71" s="81" t="s">
        <v>412</v>
      </c>
      <c r="C71" s="51" t="s">
        <v>492</v>
      </c>
      <c r="D71" s="52" t="s">
        <v>493</v>
      </c>
      <c r="E71" s="75" t="s">
        <v>75</v>
      </c>
      <c r="F71" s="75" t="s">
        <v>2</v>
      </c>
      <c r="G71" s="75" t="s">
        <v>494</v>
      </c>
      <c r="H71" s="76" t="s">
        <v>495</v>
      </c>
      <c r="I71" s="48">
        <v>500000</v>
      </c>
      <c r="J71" s="48">
        <v>40000</v>
      </c>
      <c r="K71" s="48">
        <v>40000</v>
      </c>
      <c r="L71" s="48">
        <v>0</v>
      </c>
      <c r="M71" s="48">
        <v>0</v>
      </c>
      <c r="N71" s="48">
        <v>0</v>
      </c>
      <c r="O71" s="50">
        <f t="shared" si="5"/>
        <v>420000</v>
      </c>
    </row>
    <row r="72" spans="1:15" s="49" customFormat="1" ht="140.1" customHeight="1" x14ac:dyDescent="0.2">
      <c r="A72" s="120">
        <v>23</v>
      </c>
      <c r="B72" s="81" t="s">
        <v>496</v>
      </c>
      <c r="C72" s="51" t="s">
        <v>497</v>
      </c>
      <c r="D72" s="52" t="s">
        <v>498</v>
      </c>
      <c r="E72" s="75" t="s">
        <v>75</v>
      </c>
      <c r="F72" s="75" t="s">
        <v>2</v>
      </c>
      <c r="G72" s="75" t="s">
        <v>90</v>
      </c>
      <c r="H72" s="76" t="s">
        <v>499</v>
      </c>
      <c r="I72" s="48">
        <v>27500</v>
      </c>
      <c r="J72" s="48">
        <v>0</v>
      </c>
      <c r="K72" s="48">
        <v>0</v>
      </c>
      <c r="L72" s="48">
        <v>0</v>
      </c>
      <c r="M72" s="48">
        <v>0</v>
      </c>
      <c r="N72" s="111" t="s">
        <v>453</v>
      </c>
      <c r="O72" s="50">
        <f t="shared" si="5"/>
        <v>27500</v>
      </c>
    </row>
    <row r="73" spans="1:15" s="49" customFormat="1" ht="140.1" customHeight="1" x14ac:dyDescent="0.2">
      <c r="A73" s="120">
        <v>24</v>
      </c>
      <c r="B73" s="81" t="s">
        <v>425</v>
      </c>
      <c r="C73" s="51" t="s">
        <v>500</v>
      </c>
      <c r="D73" s="52" t="s">
        <v>501</v>
      </c>
      <c r="E73" s="75" t="s">
        <v>75</v>
      </c>
      <c r="F73" s="75" t="s">
        <v>2</v>
      </c>
      <c r="G73" s="75" t="s">
        <v>90</v>
      </c>
      <c r="H73" s="76" t="s">
        <v>502</v>
      </c>
      <c r="I73" s="48">
        <v>179550</v>
      </c>
      <c r="J73" s="48">
        <v>0</v>
      </c>
      <c r="K73" s="48">
        <v>0</v>
      </c>
      <c r="L73" s="48">
        <v>15000</v>
      </c>
      <c r="M73" s="48">
        <v>15000</v>
      </c>
      <c r="N73" s="48">
        <v>0</v>
      </c>
      <c r="O73" s="50">
        <f t="shared" ref="O73:O74" si="6">+I73-(SUM(J73:N73))</f>
        <v>149550</v>
      </c>
    </row>
    <row r="74" spans="1:15" s="49" customFormat="1" ht="120" customHeight="1" x14ac:dyDescent="0.2">
      <c r="A74" s="120">
        <v>25</v>
      </c>
      <c r="B74" s="81" t="s">
        <v>503</v>
      </c>
      <c r="C74" s="51" t="s">
        <v>504</v>
      </c>
      <c r="D74" s="52" t="s">
        <v>505</v>
      </c>
      <c r="E74" s="75" t="s">
        <v>91</v>
      </c>
      <c r="F74" s="75" t="s">
        <v>14</v>
      </c>
      <c r="G74" s="75" t="s">
        <v>90</v>
      </c>
      <c r="H74" s="76" t="s">
        <v>506</v>
      </c>
      <c r="I74" s="48">
        <v>171000</v>
      </c>
      <c r="J74" s="48">
        <v>0</v>
      </c>
      <c r="K74" s="48">
        <v>0</v>
      </c>
      <c r="L74" s="48">
        <v>15000</v>
      </c>
      <c r="M74" s="48">
        <v>15000</v>
      </c>
      <c r="N74" s="48">
        <v>0</v>
      </c>
      <c r="O74" s="50">
        <f t="shared" si="6"/>
        <v>141000</v>
      </c>
    </row>
    <row r="75" spans="1:15" ht="20.100000000000001" customHeight="1" x14ac:dyDescent="0.45">
      <c r="A75" s="38" t="s">
        <v>48</v>
      </c>
      <c r="B75" s="79"/>
      <c r="C75" s="39"/>
      <c r="D75" s="39"/>
      <c r="E75" s="40"/>
      <c r="F75" s="41"/>
      <c r="G75" s="41"/>
      <c r="H75" s="41"/>
      <c r="I75" s="42">
        <f>SUM(I76)</f>
        <v>0</v>
      </c>
      <c r="J75" s="42">
        <f t="shared" ref="J75:O75" si="7">SUM(J76)</f>
        <v>0</v>
      </c>
      <c r="K75" s="42">
        <f t="shared" si="7"/>
        <v>0</v>
      </c>
      <c r="L75" s="42">
        <f t="shared" si="7"/>
        <v>0</v>
      </c>
      <c r="M75" s="42">
        <f t="shared" si="7"/>
        <v>0</v>
      </c>
      <c r="N75" s="42">
        <f t="shared" si="7"/>
        <v>0</v>
      </c>
      <c r="O75" s="43">
        <f t="shared" si="7"/>
        <v>0</v>
      </c>
    </row>
    <row r="76" spans="1:15" s="58" customFormat="1" ht="20.100000000000001" customHeight="1" x14ac:dyDescent="0.2">
      <c r="A76" s="106"/>
      <c r="B76" s="107"/>
      <c r="C76" s="108"/>
      <c r="D76" s="108"/>
      <c r="E76" s="109"/>
      <c r="F76" s="110"/>
      <c r="G76" s="110"/>
      <c r="H76" s="110"/>
      <c r="I76" s="56"/>
      <c r="J76" s="56"/>
      <c r="K76" s="56"/>
      <c r="L76" s="56"/>
      <c r="M76" s="56"/>
      <c r="N76" s="56"/>
      <c r="O76" s="57"/>
    </row>
    <row r="77" spans="1:15" s="60" customFormat="1" ht="20.100000000000001" customHeight="1" thickBot="1" x14ac:dyDescent="0.25">
      <c r="A77" s="140" t="s">
        <v>508</v>
      </c>
      <c r="B77" s="141"/>
      <c r="C77" s="141"/>
      <c r="D77" s="141"/>
      <c r="E77" s="141"/>
      <c r="F77" s="141"/>
      <c r="G77" s="141"/>
      <c r="H77" s="142"/>
      <c r="I77" s="59">
        <f t="shared" ref="I77:O77" si="8">+I10+I49+I75+I8</f>
        <v>14516321.219999999</v>
      </c>
      <c r="J77" s="65">
        <f t="shared" si="8"/>
        <v>524192.3</v>
      </c>
      <c r="K77" s="65">
        <f t="shared" si="8"/>
        <v>524192.3</v>
      </c>
      <c r="L77" s="65">
        <f t="shared" si="8"/>
        <v>218447.64</v>
      </c>
      <c r="M77" s="65">
        <f t="shared" si="8"/>
        <v>218447.63</v>
      </c>
      <c r="N77" s="59">
        <f t="shared" si="8"/>
        <v>0</v>
      </c>
      <c r="O77" s="66">
        <f t="shared" si="8"/>
        <v>13031041.35</v>
      </c>
    </row>
    <row r="107" spans="1:16" ht="21.75" x14ac:dyDescent="0.45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4"/>
      <c r="M107" s="144"/>
      <c r="N107" s="144"/>
      <c r="O107" s="144"/>
      <c r="P107" s="64"/>
    </row>
    <row r="108" spans="1:16" ht="21.75" x14ac:dyDescent="0.45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4"/>
      <c r="M108" s="144"/>
      <c r="N108" s="144"/>
      <c r="O108" s="144"/>
      <c r="P108" s="64"/>
    </row>
    <row r="109" spans="1:16" ht="21.75" x14ac:dyDescent="0.45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4"/>
      <c r="M109" s="144"/>
      <c r="N109" s="144"/>
      <c r="O109" s="144"/>
      <c r="P109" s="64"/>
    </row>
  </sheetData>
  <mergeCells count="30">
    <mergeCell ref="A1:O1"/>
    <mergeCell ref="A2:O2"/>
    <mergeCell ref="A3:O3"/>
    <mergeCell ref="A5:A7"/>
    <mergeCell ref="B5:I5"/>
    <mergeCell ref="J5:N5"/>
    <mergeCell ref="O5:O7"/>
    <mergeCell ref="B6:B7"/>
    <mergeCell ref="C6:C7"/>
    <mergeCell ref="D6:D7"/>
    <mergeCell ref="L6:N6"/>
    <mergeCell ref="E6:E7"/>
    <mergeCell ref="F6:F7"/>
    <mergeCell ref="G6:G7"/>
    <mergeCell ref="H6:H7"/>
    <mergeCell ref="I6:I7"/>
    <mergeCell ref="J6:K6"/>
    <mergeCell ref="A77:H77"/>
    <mergeCell ref="A107:D107"/>
    <mergeCell ref="E107:G107"/>
    <mergeCell ref="H107:K107"/>
    <mergeCell ref="A109:D109"/>
    <mergeCell ref="E109:G109"/>
    <mergeCell ref="H109:K109"/>
    <mergeCell ref="L109:O109"/>
    <mergeCell ref="L107:O107"/>
    <mergeCell ref="A108:D108"/>
    <mergeCell ref="E108:G108"/>
    <mergeCell ref="H108:K108"/>
    <mergeCell ref="L108:O108"/>
  </mergeCells>
  <pageMargins left="0.43307086614173229" right="0.23622047244094491" top="0.51" bottom="0.22" header="0.31496062992125984" footer="0.2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สรุปปีกศ64</vt:lpstr>
      <vt:lpstr>รายละเอียด(มิย64-กย64)</vt:lpstr>
      <vt:lpstr>รายละเอียด(ตค64-พค65)</vt:lpstr>
      <vt:lpstr>'รายละเอียด(ตค64-พค65)'!Print_Area</vt:lpstr>
      <vt:lpstr>สรุปปีกศ64!Print_Area</vt:lpstr>
      <vt:lpstr>'รายละเอียด(ตค64-พค65)'!Print_Titles</vt:lpstr>
      <vt:lpstr>'รายละเอียด(มิย64-กย64)'!Print_Titles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</dc:creator>
  <cp:lastModifiedBy>Lenovo</cp:lastModifiedBy>
  <cp:lastPrinted>2022-06-10T03:55:06Z</cp:lastPrinted>
  <dcterms:created xsi:type="dcterms:W3CDTF">2016-10-18T02:13:23Z</dcterms:created>
  <dcterms:modified xsi:type="dcterms:W3CDTF">2022-06-10T03:55:21Z</dcterms:modified>
</cp:coreProperties>
</file>